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426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andon\Documents\adilas_invoices\"/>
    </mc:Choice>
  </mc:AlternateContent>
  <bookViews>
    <workbookView xWindow="0" yWindow="0" windowWidth="17400" windowHeight="8370" firstSheet="1" activeTab="5"/>
  </bookViews>
  <sheets>
    <sheet name="sales &amp; clients" sheetId="1" r:id="rId1"/>
    <sheet name="features &amp; versions" sheetId="2" r:id="rId2"/>
    <sheet name="3D world building" sheetId="3" r:id="rId3"/>
    <sheet name="core interface" sheetId="4" r:id="rId4"/>
    <sheet name="projections" sheetId="5" r:id="rId5"/>
    <sheet name="Sheet1" sheetId="6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6" l="1"/>
  <c r="O28" i="6"/>
  <c r="O27" i="6"/>
  <c r="F31" i="6"/>
  <c r="J31" i="6" s="1"/>
  <c r="J29" i="6"/>
  <c r="J30" i="6"/>
  <c r="J27" i="6"/>
  <c r="F30" i="6"/>
  <c r="F29" i="6"/>
  <c r="F28" i="6"/>
  <c r="J28" i="6" s="1"/>
  <c r="F27" i="6"/>
  <c r="M21" i="6"/>
  <c r="K21" i="6"/>
  <c r="H5" i="6"/>
  <c r="H6" i="6"/>
  <c r="H7" i="6"/>
  <c r="H8" i="6"/>
  <c r="H4" i="6"/>
  <c r="C5" i="6"/>
  <c r="D5" i="6"/>
  <c r="E5" i="6"/>
  <c r="F5" i="6"/>
  <c r="C6" i="6"/>
  <c r="D6" i="6"/>
  <c r="E6" i="6"/>
  <c r="F6" i="6"/>
  <c r="C7" i="6"/>
  <c r="D7" i="6"/>
  <c r="E7" i="6"/>
  <c r="F7" i="6"/>
  <c r="C8" i="6"/>
  <c r="D8" i="6"/>
  <c r="E8" i="6"/>
  <c r="F8" i="6"/>
  <c r="F4" i="6"/>
  <c r="E4" i="6"/>
  <c r="D4" i="6"/>
  <c r="C4" i="6"/>
  <c r="B49" i="5" l="1"/>
  <c r="C49" i="5" s="1"/>
  <c r="E49" i="5" s="1"/>
  <c r="B50" i="5"/>
  <c r="C50" i="5"/>
  <c r="E50" i="5" s="1"/>
  <c r="B51" i="5"/>
  <c r="C51" i="5" s="1"/>
  <c r="E51" i="5" s="1"/>
  <c r="B37" i="5"/>
  <c r="C37" i="5" s="1"/>
  <c r="E37" i="5" s="1"/>
  <c r="B38" i="5"/>
  <c r="C38" i="5" s="1"/>
  <c r="E38" i="5" s="1"/>
  <c r="B39" i="5"/>
  <c r="C39" i="5" s="1"/>
  <c r="E39" i="5" s="1"/>
  <c r="B40" i="5"/>
  <c r="C40" i="5" s="1"/>
  <c r="E40" i="5" s="1"/>
  <c r="B41" i="5"/>
  <c r="C41" i="5" s="1"/>
  <c r="E41" i="5" s="1"/>
  <c r="B42" i="5"/>
  <c r="C42" i="5" s="1"/>
  <c r="E42" i="5" s="1"/>
  <c r="B43" i="5"/>
  <c r="C43" i="5" s="1"/>
  <c r="E43" i="5" s="1"/>
  <c r="B44" i="5"/>
  <c r="C44" i="5" s="1"/>
  <c r="E44" i="5" s="1"/>
  <c r="B45" i="5"/>
  <c r="C45" i="5" s="1"/>
  <c r="E45" i="5" s="1"/>
  <c r="B46" i="5"/>
  <c r="C46" i="5" s="1"/>
  <c r="E46" i="5" s="1"/>
  <c r="B47" i="5"/>
  <c r="C47" i="5" s="1"/>
  <c r="E47" i="5" s="1"/>
  <c r="B48" i="5"/>
  <c r="C48" i="5" s="1"/>
  <c r="E48" i="5" s="1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14" i="5"/>
  <c r="N11" i="5"/>
  <c r="F14" i="5" s="1"/>
  <c r="B12" i="5"/>
  <c r="C12" i="5" s="1"/>
  <c r="E12" i="5" s="1"/>
  <c r="B13" i="5"/>
  <c r="C13" i="5" s="1"/>
  <c r="E13" i="5" s="1"/>
  <c r="B14" i="5"/>
  <c r="C14" i="5" s="1"/>
  <c r="E14" i="5" s="1"/>
  <c r="B15" i="5"/>
  <c r="C15" i="5" s="1"/>
  <c r="E15" i="5" s="1"/>
  <c r="B16" i="5"/>
  <c r="C16" i="5" s="1"/>
  <c r="E16" i="5" s="1"/>
  <c r="B17" i="5"/>
  <c r="C17" i="5" s="1"/>
  <c r="E17" i="5" s="1"/>
  <c r="B18" i="5"/>
  <c r="C18" i="5" s="1"/>
  <c r="E18" i="5" s="1"/>
  <c r="B19" i="5"/>
  <c r="C19" i="5" s="1"/>
  <c r="E19" i="5" s="1"/>
  <c r="B20" i="5"/>
  <c r="C20" i="5" s="1"/>
  <c r="E20" i="5" s="1"/>
  <c r="B21" i="5"/>
  <c r="C21" i="5" s="1"/>
  <c r="E21" i="5" s="1"/>
  <c r="B22" i="5"/>
  <c r="C22" i="5" s="1"/>
  <c r="E22" i="5" s="1"/>
  <c r="B23" i="5"/>
  <c r="C23" i="5" s="1"/>
  <c r="E23" i="5" s="1"/>
  <c r="B24" i="5"/>
  <c r="C24" i="5" s="1"/>
  <c r="E24" i="5" s="1"/>
  <c r="B25" i="5"/>
  <c r="C25" i="5" s="1"/>
  <c r="E25" i="5" s="1"/>
  <c r="B26" i="5"/>
  <c r="C26" i="5" s="1"/>
  <c r="E26" i="5" s="1"/>
  <c r="B27" i="5"/>
  <c r="C27" i="5" s="1"/>
  <c r="E27" i="5" s="1"/>
  <c r="B28" i="5"/>
  <c r="C28" i="5" s="1"/>
  <c r="E28" i="5" s="1"/>
  <c r="B29" i="5"/>
  <c r="C29" i="5" s="1"/>
  <c r="E29" i="5" s="1"/>
  <c r="B30" i="5"/>
  <c r="C30" i="5" s="1"/>
  <c r="E30" i="5" s="1"/>
  <c r="B31" i="5"/>
  <c r="C31" i="5" s="1"/>
  <c r="E31" i="5" s="1"/>
  <c r="B32" i="5"/>
  <c r="C32" i="5" s="1"/>
  <c r="E32" i="5" s="1"/>
  <c r="B33" i="5"/>
  <c r="C33" i="5" s="1"/>
  <c r="E33" i="5" s="1"/>
  <c r="B34" i="5"/>
  <c r="C34" i="5" s="1"/>
  <c r="E34" i="5" s="1"/>
  <c r="B35" i="5"/>
  <c r="C35" i="5" s="1"/>
  <c r="E35" i="5" s="1"/>
  <c r="B36" i="5"/>
  <c r="C36" i="5" s="1"/>
  <c r="E36" i="5" s="1"/>
  <c r="B11" i="5"/>
  <c r="C11" i="5" s="1"/>
  <c r="E11" i="5" s="1"/>
  <c r="G14" i="5" l="1"/>
  <c r="F48" i="5"/>
  <c r="G48" i="5" s="1"/>
  <c r="F47" i="5"/>
  <c r="G47" i="5" s="1"/>
  <c r="F46" i="5"/>
  <c r="G46" i="5" s="1"/>
  <c r="F45" i="5"/>
  <c r="G45" i="5" s="1"/>
  <c r="F44" i="5"/>
  <c r="G44" i="5" s="1"/>
  <c r="F43" i="5"/>
  <c r="F42" i="5"/>
  <c r="G42" i="5" s="1"/>
  <c r="F41" i="5"/>
  <c r="G41" i="5" s="1"/>
  <c r="F40" i="5"/>
  <c r="G40" i="5" s="1"/>
  <c r="F39" i="5"/>
  <c r="G39" i="5" s="1"/>
  <c r="F38" i="5"/>
  <c r="G38" i="5" s="1"/>
  <c r="F37" i="5"/>
  <c r="G37" i="5" s="1"/>
  <c r="F51" i="5"/>
  <c r="F50" i="5"/>
  <c r="F49" i="5"/>
  <c r="G49" i="5" s="1"/>
  <c r="F36" i="5"/>
  <c r="G36" i="5" s="1"/>
  <c r="O34" i="5"/>
  <c r="F32" i="5"/>
  <c r="G32" i="5" s="1"/>
  <c r="F20" i="5"/>
  <c r="G20" i="5" s="1"/>
  <c r="F16" i="5"/>
  <c r="G16" i="5" s="1"/>
  <c r="F24" i="5"/>
  <c r="G24" i="5" s="1"/>
  <c r="F28" i="5"/>
  <c r="G28" i="5" s="1"/>
  <c r="F12" i="5"/>
  <c r="G12" i="5" s="1"/>
  <c r="F35" i="5"/>
  <c r="G35" i="5" s="1"/>
  <c r="F27" i="5"/>
  <c r="G27" i="5" s="1"/>
  <c r="F19" i="5"/>
  <c r="G19" i="5" s="1"/>
  <c r="F11" i="5"/>
  <c r="G11" i="5" s="1"/>
  <c r="F33" i="5"/>
  <c r="G33" i="5" s="1"/>
  <c r="F29" i="5"/>
  <c r="G29" i="5" s="1"/>
  <c r="F25" i="5"/>
  <c r="G25" i="5" s="1"/>
  <c r="F21" i="5"/>
  <c r="G21" i="5" s="1"/>
  <c r="F17" i="5"/>
  <c r="G17" i="5" s="1"/>
  <c r="F13" i="5"/>
  <c r="G13" i="5" s="1"/>
  <c r="F31" i="5"/>
  <c r="G31" i="5" s="1"/>
  <c r="F23" i="5"/>
  <c r="G23" i="5" s="1"/>
  <c r="F15" i="5"/>
  <c r="G15" i="5" s="1"/>
  <c r="F34" i="5"/>
  <c r="G34" i="5" s="1"/>
  <c r="F30" i="5"/>
  <c r="G30" i="5" s="1"/>
  <c r="F26" i="5"/>
  <c r="G26" i="5" s="1"/>
  <c r="F22" i="5"/>
  <c r="G22" i="5" s="1"/>
  <c r="F18" i="5"/>
  <c r="G18" i="5" s="1"/>
  <c r="H16" i="5" l="1"/>
  <c r="I16" i="5" s="1"/>
  <c r="J16" i="5" s="1"/>
  <c r="H49" i="5"/>
  <c r="I49" i="5" s="1"/>
  <c r="J49" i="5" s="1"/>
  <c r="H40" i="5"/>
  <c r="I40" i="5" s="1"/>
  <c r="J40" i="5" s="1"/>
  <c r="H43" i="5"/>
  <c r="I43" i="5" s="1"/>
  <c r="J43" i="5" s="1"/>
  <c r="H46" i="5"/>
  <c r="I46" i="5" s="1"/>
  <c r="J46" i="5" s="1"/>
  <c r="H37" i="5"/>
  <c r="I37" i="5" s="1"/>
  <c r="J37" i="5" s="1"/>
  <c r="H39" i="5"/>
  <c r="H42" i="5"/>
  <c r="I42" i="5" s="1"/>
  <c r="J42" i="5" s="1"/>
  <c r="H51" i="5"/>
  <c r="H45" i="5"/>
  <c r="I45" i="5" s="1"/>
  <c r="J45" i="5" s="1"/>
  <c r="H48" i="5"/>
  <c r="I48" i="5" s="1"/>
  <c r="J48" i="5" s="1"/>
  <c r="H50" i="5"/>
  <c r="I50" i="5" s="1"/>
  <c r="J50" i="5" s="1"/>
  <c r="H38" i="5"/>
  <c r="I38" i="5" s="1"/>
  <c r="J38" i="5" s="1"/>
  <c r="H41" i="5"/>
  <c r="I41" i="5" s="1"/>
  <c r="J41" i="5" s="1"/>
  <c r="H44" i="5"/>
  <c r="I44" i="5" s="1"/>
  <c r="J44" i="5" s="1"/>
  <c r="H47" i="5"/>
  <c r="I47" i="5" s="1"/>
  <c r="J47" i="5" s="1"/>
  <c r="I51" i="5"/>
  <c r="J51" i="5" s="1"/>
  <c r="I39" i="5"/>
  <c r="J39" i="5" s="1"/>
  <c r="G43" i="5"/>
  <c r="G51" i="5"/>
  <c r="G50" i="5"/>
  <c r="H27" i="5"/>
  <c r="H12" i="5"/>
  <c r="I12" i="5" s="1"/>
  <c r="J12" i="5" s="1"/>
  <c r="H22" i="5"/>
  <c r="H18" i="5"/>
  <c r="I18" i="5" s="1"/>
  <c r="J18" i="5" s="1"/>
  <c r="I27" i="5"/>
  <c r="J27" i="5" s="1"/>
  <c r="H31" i="5"/>
  <c r="I31" i="5" s="1"/>
  <c r="J31" i="5" s="1"/>
  <c r="H17" i="5"/>
  <c r="I17" i="5" s="1"/>
  <c r="J17" i="5" s="1"/>
  <c r="H13" i="5"/>
  <c r="I13" i="5" s="1"/>
  <c r="J13" i="5" s="1"/>
  <c r="H15" i="5"/>
  <c r="I15" i="5" s="1"/>
  <c r="J15" i="5" s="1"/>
  <c r="H33" i="5"/>
  <c r="I33" i="5" s="1"/>
  <c r="J33" i="5" s="1"/>
  <c r="H28" i="5"/>
  <c r="I28" i="5" s="1"/>
  <c r="J28" i="5" s="1"/>
  <c r="H34" i="5"/>
  <c r="I34" i="5" s="1"/>
  <c r="J34" i="5" s="1"/>
  <c r="H29" i="5"/>
  <c r="I29" i="5" s="1"/>
  <c r="J29" i="5" s="1"/>
  <c r="H24" i="5"/>
  <c r="I24" i="5" s="1"/>
  <c r="J24" i="5" s="1"/>
  <c r="I22" i="5"/>
  <c r="J22" i="5" s="1"/>
  <c r="H23" i="5"/>
  <c r="I23" i="5" s="1"/>
  <c r="J23" i="5" s="1"/>
  <c r="H30" i="5"/>
  <c r="I30" i="5" s="1"/>
  <c r="J30" i="5" s="1"/>
  <c r="H14" i="5"/>
  <c r="I14" i="5" s="1"/>
  <c r="J14" i="5" s="1"/>
  <c r="H25" i="5"/>
  <c r="I25" i="5" s="1"/>
  <c r="J25" i="5" s="1"/>
  <c r="H36" i="5"/>
  <c r="I36" i="5" s="1"/>
  <c r="J36" i="5" s="1"/>
  <c r="H20" i="5"/>
  <c r="I20" i="5" s="1"/>
  <c r="J20" i="5" s="1"/>
  <c r="H35" i="5"/>
  <c r="I35" i="5" s="1"/>
  <c r="J35" i="5" s="1"/>
  <c r="H19" i="5"/>
  <c r="I19" i="5" s="1"/>
  <c r="J19" i="5" s="1"/>
  <c r="H26" i="5"/>
  <c r="I26" i="5" s="1"/>
  <c r="J26" i="5" s="1"/>
  <c r="H11" i="5"/>
  <c r="I11" i="5" s="1"/>
  <c r="J11" i="5" s="1"/>
  <c r="H21" i="5"/>
  <c r="I21" i="5" s="1"/>
  <c r="J21" i="5" s="1"/>
  <c r="H32" i="5"/>
  <c r="I32" i="5" s="1"/>
  <c r="J32" i="5" s="1"/>
</calcChain>
</file>

<file path=xl/sharedStrings.xml><?xml version="1.0" encoding="utf-8"?>
<sst xmlns="http://schemas.openxmlformats.org/spreadsheetml/2006/main" count="308" uniqueCount="212">
  <si>
    <t>Year</t>
  </si>
  <si>
    <t>Annual Sales</t>
  </si>
  <si>
    <t>2015 Projected</t>
  </si>
  <si>
    <t>Total Gross Sales</t>
  </si>
  <si>
    <t>As of 5/16/15</t>
  </si>
  <si>
    <t>Clients</t>
  </si>
  <si>
    <t>2001-2002</t>
  </si>
  <si>
    <t>2002-2003</t>
  </si>
  <si>
    <t>2004-2006</t>
  </si>
  <si>
    <t>2006-2007</t>
  </si>
  <si>
    <t>2007-2009</t>
  </si>
  <si>
    <t>2011-2012</t>
  </si>
  <si>
    <t>2013-2014</t>
  </si>
  <si>
    <t>2015-2016</t>
  </si>
  <si>
    <t>Version 1</t>
  </si>
  <si>
    <t>Version 2</t>
  </si>
  <si>
    <t>Version 3</t>
  </si>
  <si>
    <t>Version 4</t>
  </si>
  <si>
    <t>Version 5</t>
  </si>
  <si>
    <t>Version 6</t>
  </si>
  <si>
    <t>Version 7</t>
  </si>
  <si>
    <t>Version 8</t>
  </si>
  <si>
    <t>Version 9</t>
  </si>
  <si>
    <t>Version 10</t>
  </si>
  <si>
    <t>Adilas.biz Key Features:</t>
  </si>
  <si>
    <t>3D world Building - X=Time, Y=Money, Z=Space</t>
  </si>
  <si>
    <t>World Specific Databases (security &amp; scalability)</t>
  </si>
  <si>
    <t>Sub Inventory &amp; Cost Controls (packaging)</t>
  </si>
  <si>
    <t>Black Box Project - Custom Code Sockets Per Page</t>
  </si>
  <si>
    <t>Sales &amp; Marketing Functions - Promotions &amp; Campaigns</t>
  </si>
  <si>
    <t>Push Communication Options - Reminders, Emails, Text</t>
  </si>
  <si>
    <t>Online Bill Pay Portal</t>
  </si>
  <si>
    <t>Customer Loyalty Points &amp; Gift Cards</t>
  </si>
  <si>
    <t>Sub Functions of Time - Round 2 of Elements of Time</t>
  </si>
  <si>
    <t>Mobile Apps</t>
  </si>
  <si>
    <t>Custom Labels</t>
  </si>
  <si>
    <t>Build &amp; Save Your Own Reports</t>
  </si>
  <si>
    <t>Full Event &amp; Job Costing</t>
  </si>
  <si>
    <t>GPS &amp; RFID Tag Tracking</t>
  </si>
  <si>
    <t>Enhanced eCommerce Features - Shipping, PayPal, etc.</t>
  </si>
  <si>
    <t>Business Inteligence &amp; Big Data - Stats, Graphs, Analytics</t>
  </si>
  <si>
    <t>New Interface Options &amp; Choices</t>
  </si>
  <si>
    <t>API Sockets &amp; Connections - Send &amp; Receive Data Remotely</t>
  </si>
  <si>
    <t>3rd Party Solutions</t>
  </si>
  <si>
    <t>Multiple Servers, Clusters, &amp; Independent Systems</t>
  </si>
  <si>
    <t>Custom Code Options</t>
  </si>
  <si>
    <t>Industry Specific Tweaks</t>
  </si>
  <si>
    <t>Built-In eCommerce</t>
  </si>
  <si>
    <t>Introduced Wold Building Concepts</t>
  </si>
  <si>
    <t>Training Events &amp; Seminars - YouTube Videos</t>
  </si>
  <si>
    <t>Touch Screen Elements &amp; Icons</t>
  </si>
  <si>
    <t>Upload Files, Media, &amp; Content</t>
  </si>
  <si>
    <t>Elements of Time</t>
  </si>
  <si>
    <t>Calendar &amp; Scheduling</t>
  </si>
  <si>
    <t>Smart Groups &amp; Tiered Pricing</t>
  </si>
  <si>
    <t>Custom Interface Chooser &amp; Default Homepages</t>
  </si>
  <si>
    <t>Interactive Map Interface</t>
  </si>
  <si>
    <t>Barcode Printing</t>
  </si>
  <si>
    <t>Mini Receipt Printing</t>
  </si>
  <si>
    <t>My Cart Favorite Buttons - Custom Sales Buttons</t>
  </si>
  <si>
    <t>Sales &amp; Profit Reports - Grouped Daily Closeout Reports</t>
  </si>
  <si>
    <t>Advanced Point of Sale (POS) Functions</t>
  </si>
  <si>
    <t>Merchant Processing - Credit Cards</t>
  </si>
  <si>
    <t>Recipe/Builds - Kits, Groups, Presets</t>
  </si>
  <si>
    <t>Corp-Wide Settings - Custom Naming Conventions</t>
  </si>
  <si>
    <t>Web Presence for Parts &amp; General Inventory Items</t>
  </si>
  <si>
    <t>CRM Functionality (Customer Relationship Management)</t>
  </si>
  <si>
    <t>Flex Grid Tie-In's - Special Data Relationships</t>
  </si>
  <si>
    <t>Reoccurring Invoices</t>
  </si>
  <si>
    <t>Accounting Features</t>
  </si>
  <si>
    <t>Accounts Payable - A/P's</t>
  </si>
  <si>
    <t>Accounts Receivables - A/R's</t>
  </si>
  <si>
    <t>P&amp;L (Profit &amp; Loss) or Income Statement</t>
  </si>
  <si>
    <t>Balance Sheet &amp; Financials</t>
  </si>
  <si>
    <t>Banks</t>
  </si>
  <si>
    <t>Expense/Receipts</t>
  </si>
  <si>
    <t>Check Writing</t>
  </si>
  <si>
    <t>Deposits</t>
  </si>
  <si>
    <t>Permissions &amp; Settings</t>
  </si>
  <si>
    <t>Payroll, Reports, Withholdings, &amp; Commissions</t>
  </si>
  <si>
    <t>Floorplan Application for Stock/Units - Serialized Inventory</t>
  </si>
  <si>
    <t>Photo Management</t>
  </si>
  <si>
    <t>Basic Web Presence for Stock/Units</t>
  </si>
  <si>
    <t>Basic Point of Sale System (POS)</t>
  </si>
  <si>
    <t>Vendors</t>
  </si>
  <si>
    <t>PO's &amp; Purchase Orders</t>
  </si>
  <si>
    <t>Parts &amp; General Inventory Items</t>
  </si>
  <si>
    <t>Quotes</t>
  </si>
  <si>
    <t>Invoices</t>
  </si>
  <si>
    <t>Customers</t>
  </si>
  <si>
    <t>Digital Timecards</t>
  </si>
  <si>
    <t>Stock/Units - Serialized Inventory</t>
  </si>
  <si>
    <t>Locations</t>
  </si>
  <si>
    <t>Employee/Users</t>
  </si>
  <si>
    <t># of Clients</t>
  </si>
  <si>
    <t>Monthly Fee</t>
  </si>
  <si>
    <t>Total Monthly</t>
  </si>
  <si>
    <t>Months</t>
  </si>
  <si>
    <t>Annual Sales Estimate</t>
  </si>
  <si>
    <t>Expenses</t>
  </si>
  <si>
    <t>Extra Add In's</t>
  </si>
  <si>
    <t>Net Monthly</t>
  </si>
  <si>
    <t>Net Annually</t>
  </si>
  <si>
    <t>Custom Code:</t>
  </si>
  <si>
    <t>Consulting:</t>
  </si>
  <si>
    <t>Training:</t>
  </si>
  <si>
    <t>Setup:</t>
  </si>
  <si>
    <t>3rd Party:</t>
  </si>
  <si>
    <t>Commissions:</t>
  </si>
  <si>
    <t>Other:</t>
  </si>
  <si>
    <t>Count</t>
  </si>
  <si>
    <t>Total</t>
  </si>
  <si>
    <t>Accounting:</t>
  </si>
  <si>
    <t>Contract Labor:</t>
  </si>
  <si>
    <t>Monthly Expenses</t>
  </si>
  <si>
    <t>Monthly Extra Add In's</t>
  </si>
  <si>
    <t>Postage:</t>
  </si>
  <si>
    <t>Interest:</t>
  </si>
  <si>
    <t>Marketing:</t>
  </si>
  <si>
    <t>Other Expenses:</t>
  </si>
  <si>
    <t>Food &amp; Meetings:</t>
  </si>
  <si>
    <t>Servers/Hosting:</t>
  </si>
  <si>
    <t>Domain Names:</t>
  </si>
  <si>
    <t>SSL - Security:</t>
  </si>
  <si>
    <t>Office Supplies:</t>
  </si>
  <si>
    <t>Office Rent:</t>
  </si>
  <si>
    <t>Hardware:</t>
  </si>
  <si>
    <t>Software:</t>
  </si>
  <si>
    <t>Wages:</t>
  </si>
  <si>
    <t>Insurance:</t>
  </si>
  <si>
    <t>Taxes:</t>
  </si>
  <si>
    <t>Gas &amp; Fuel:</t>
  </si>
  <si>
    <t>Travel:</t>
  </si>
  <si>
    <t>Monthly Total Expenses:</t>
  </si>
  <si>
    <t>Total Extras:</t>
  </si>
  <si>
    <t>Adjusted Monthly</t>
  </si>
  <si>
    <t>Monthly Fee:</t>
  </si>
  <si>
    <t>Projections &amp; Interactive Worksheet</t>
  </si>
  <si>
    <t>v10</t>
  </si>
  <si>
    <t>v9</t>
  </si>
  <si>
    <t>v8</t>
  </si>
  <si>
    <t>v7</t>
  </si>
  <si>
    <t>v6</t>
  </si>
  <si>
    <t>v5</t>
  </si>
  <si>
    <t>v4</t>
  </si>
  <si>
    <t>v3</t>
  </si>
  <si>
    <t>v2</t>
  </si>
  <si>
    <t>v1</t>
  </si>
  <si>
    <t>Additional Revenue Sources</t>
  </si>
  <si>
    <t>* As of 5/16/15 - Adilas has 230 Active Clients - Besides new clients, one of the biggest options for additional revenue and growth is in the monthly extra add in's.</t>
  </si>
  <si>
    <t>V #</t>
  </si>
  <si>
    <t>percents</t>
  </si>
  <si>
    <t>total monthly</t>
  </si>
  <si>
    <t>The solution may need to be as creative and flexible as adilas is… Shannon Moore</t>
  </si>
  <si>
    <t>Empower the key players and people</t>
  </si>
  <si>
    <t>people</t>
  </si>
  <si>
    <t>Extended</t>
  </si>
  <si>
    <t>map it out, set it up kinda like marble drop (gravity and cause and effects)</t>
  </si>
  <si>
    <t>do we really need to get bigger</t>
  </si>
  <si>
    <t>what about the full time family</t>
  </si>
  <si>
    <t>hours x rate = ownership/commission</t>
  </si>
  <si>
    <t>30 x 50</t>
  </si>
  <si>
    <t>20X25</t>
  </si>
  <si>
    <t>dependable</t>
  </si>
  <si>
    <t>sallary</t>
  </si>
  <si>
    <t>hourly</t>
  </si>
  <si>
    <t>rate</t>
  </si>
  <si>
    <t>minimum</t>
  </si>
  <si>
    <t>max</t>
  </si>
  <si>
    <t>0.25% per 5 hours a week</t>
  </si>
  <si>
    <t>person</t>
  </si>
  <si>
    <t>fixed %</t>
  </si>
  <si>
    <t>hour per week</t>
  </si>
  <si>
    <t>total percentage</t>
  </si>
  <si>
    <t>shannon</t>
  </si>
  <si>
    <t>bryan</t>
  </si>
  <si>
    <t>russell</t>
  </si>
  <si>
    <t>nick</t>
  </si>
  <si>
    <t>percentage cut</t>
  </si>
  <si>
    <t>hourly rate</t>
  </si>
  <si>
    <t>dream it up as we go… make a plan</t>
  </si>
  <si>
    <t>shawn</t>
  </si>
  <si>
    <t>treat it kinda like loyalty points or bonues</t>
  </si>
  <si>
    <t>loyal workers</t>
  </si>
  <si>
    <t>base/sallary</t>
  </si>
  <si>
    <t>we want more founders and key players</t>
  </si>
  <si>
    <t>let people keep playing for as long as they like</t>
  </si>
  <si>
    <t>hours</t>
  </si>
  <si>
    <t>entry level</t>
  </si>
  <si>
    <t>part of the family</t>
  </si>
  <si>
    <t>Steve is thinking that overhead is at least 30%</t>
  </si>
  <si>
    <t>cert level 1</t>
  </si>
  <si>
    <t>cert level 2</t>
  </si>
  <si>
    <t>Owners at least 30%</t>
  </si>
  <si>
    <t>Other payment options 40%</t>
  </si>
  <si>
    <t>Offer more free training events</t>
  </si>
  <si>
    <t>Offer more paid training events</t>
  </si>
  <si>
    <t>sell training and eductaion as one of the first things we sell</t>
  </si>
  <si>
    <t>sweet spot is $40/hour</t>
  </si>
  <si>
    <t>custom code and training are good income sources</t>
  </si>
  <si>
    <t>cert level 3</t>
  </si>
  <si>
    <t>part of our service is customer service</t>
  </si>
  <si>
    <t>we have learned a ton… build on that knowledge</t>
  </si>
  <si>
    <t>try storming</t>
  </si>
  <si>
    <t>we can run fairly light and lean… keep that approach</t>
  </si>
  <si>
    <t>we want to push the ball forward</t>
  </si>
  <si>
    <t>3 month eval of what is going on and who is playing</t>
  </si>
  <si>
    <t>Getting someone like Chris Dunsey or a Calvin Chipman</t>
  </si>
  <si>
    <t>the profit is in the margins - Shawn Curtis</t>
  </si>
  <si>
    <t>what if we built this process out over the next couple of years - no major hurry</t>
  </si>
  <si>
    <t>make a plan  for payroll and the hr stuff</t>
  </si>
  <si>
    <t>make a plan for the whole system… if there is a plan than others can follow it and be a part of it going forward. Keep it open and flexible but defined enough (suffient for your needs) so that it has some structure.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</si>
</sst>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8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6" fontId="0" fillId="0" borderId="0" xfId="0" applyNumberFormat="1"/>
    <xf numFmtId="0" fontId="0" fillId="0" borderId="0" xfId="0" applyAlignment="1">
      <alignment horizontal="right"/>
    </xf>
    <xf numFmtId="6" fontId="0" fillId="0" borderId="0" xfId="0" applyNumberFormat="1" applyAlignment="1">
      <alignment horizontal="right"/>
    </xf>
    <xf numFmtId="6" fontId="0" fillId="0" borderId="0" xfId="0" applyNumberFormat="1" applyAlignment="1"/>
    <xf numFmtId="0" fontId="1" fillId="2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Border="1"/>
    <xf numFmtId="6" fontId="0" fillId="0" borderId="0" xfId="0" applyNumberFormat="1" applyBorder="1"/>
    <xf numFmtId="0" fontId="0" fillId="0" borderId="0" xfId="0" applyFill="1" applyBorder="1" applyAlignment="1">
      <alignment horizontal="right"/>
    </xf>
    <xf numFmtId="6" fontId="0" fillId="0" borderId="2" xfId="0" applyNumberFormat="1" applyBorder="1"/>
    <xf numFmtId="0" fontId="0" fillId="6" borderId="1" xfId="0" applyFill="1" applyBorder="1"/>
    <xf numFmtId="6" fontId="0" fillId="6" borderId="1" xfId="0" applyNumberFormat="1" applyFill="1" applyBorder="1"/>
    <xf numFmtId="0" fontId="5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right"/>
    </xf>
    <xf numFmtId="6" fontId="0" fillId="0" borderId="0" xfId="0" applyNumberFormat="1" applyFill="1" applyBorder="1"/>
    <xf numFmtId="0" fontId="6" fillId="0" borderId="0" xfId="0" applyFont="1"/>
    <xf numFmtId="0" fontId="0" fillId="5" borderId="0" xfId="0" applyFill="1" applyAlignment="1">
      <alignment horizontal="right"/>
    </xf>
    <xf numFmtId="0" fontId="0" fillId="0" borderId="0" xfId="0" applyBorder="1" applyAlignment="1">
      <alignment horizontal="right"/>
    </xf>
    <xf numFmtId="0" fontId="0" fillId="5" borderId="0" xfId="0" applyFill="1" applyBorder="1" applyAlignment="1">
      <alignment horizontal="right"/>
    </xf>
    <xf numFmtId="3" fontId="0" fillId="0" borderId="1" xfId="0" applyNumberFormat="1" applyBorder="1"/>
    <xf numFmtId="6" fontId="0" fillId="0" borderId="1" xfId="0" applyNumberFormat="1" applyBorder="1"/>
    <xf numFmtId="0" fontId="0" fillId="0" borderId="1" xfId="0" applyBorder="1"/>
    <xf numFmtId="6" fontId="0" fillId="5" borderId="1" xfId="0" applyNumberFormat="1" applyFill="1" applyBorder="1"/>
    <xf numFmtId="0" fontId="3" fillId="0" borderId="0" xfId="0" applyFont="1" applyAlignment="1">
      <alignment horizontal="right"/>
    </xf>
    <xf numFmtId="8" fontId="0" fillId="0" borderId="0" xfId="0" applyNumberFormat="1"/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1">
                    <a:lumMod val="50000"/>
                  </a:schemeClr>
                </a:solidFill>
              </a:rPr>
              <a:t>Annual 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  <a:alpha val="70000"/>
              </a:schemeClr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1">
                  <a:lumMod val="75000"/>
                  <a:alpha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B35-48E5-90ED-CCB19E5A6427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>
                  <a:alpha val="7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B35-48E5-90ED-CCB19E5A6427}"/>
              </c:ext>
            </c:extLst>
          </c:dPt>
          <c:cat>
            <c:strRef>
              <c:f>'sales &amp; clients'!$A$7:$A$15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As of 5/16/15</c:v>
                </c:pt>
                <c:pt idx="8">
                  <c:v>2015 Projected</c:v>
                </c:pt>
              </c:strCache>
            </c:strRef>
          </c:cat>
          <c:val>
            <c:numRef>
              <c:f>'sales &amp; clients'!$B$7:$B$15</c:f>
              <c:numCache>
                <c:formatCode>"$"#,##0_);[Red]\("$"#,##0\)</c:formatCode>
                <c:ptCount val="9"/>
                <c:pt idx="0">
                  <c:v>17262</c:v>
                </c:pt>
                <c:pt idx="1">
                  <c:v>59234</c:v>
                </c:pt>
                <c:pt idx="2">
                  <c:v>71836</c:v>
                </c:pt>
                <c:pt idx="3">
                  <c:v>122832</c:v>
                </c:pt>
                <c:pt idx="4">
                  <c:v>120801</c:v>
                </c:pt>
                <c:pt idx="5">
                  <c:v>163041</c:v>
                </c:pt>
                <c:pt idx="6">
                  <c:v>258957</c:v>
                </c:pt>
                <c:pt idx="7">
                  <c:v>154980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35-48E5-90ED-CCB19E5A6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9120040"/>
        <c:axId val="249120424"/>
      </c:barChart>
      <c:catAx>
        <c:axId val="24912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120424"/>
        <c:crosses val="autoZero"/>
        <c:auto val="1"/>
        <c:lblAlgn val="ctr"/>
        <c:lblOffset val="100"/>
        <c:noMultiLvlLbl val="0"/>
      </c:catAx>
      <c:valAx>
        <c:axId val="24912042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1200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800" b="1" i="0" u="none" strike="noStrike" kern="1200" cap="all" spc="50" normalizeH="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Clients</c:v>
          </c:tx>
          <c:spPr>
            <a:solidFill>
              <a:schemeClr val="accent1">
                <a:lumMod val="75000"/>
                <a:alpha val="70000"/>
              </a:schemeClr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92D050">
                  <a:alpha val="7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48A-446F-B276-FB692B9593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587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'sales &amp; clients'!$A$27:$A$35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As of 5/16/15</c:v>
                </c:pt>
                <c:pt idx="8">
                  <c:v>2015 Projected</c:v>
                </c:pt>
              </c:strCache>
            </c:strRef>
          </c:cat>
          <c:val>
            <c:numRef>
              <c:f>'sales &amp; clients'!$B$27:$B$35</c:f>
              <c:numCache>
                <c:formatCode>General</c:formatCode>
                <c:ptCount val="9"/>
                <c:pt idx="0">
                  <c:v>11</c:v>
                </c:pt>
                <c:pt idx="1">
                  <c:v>26</c:v>
                </c:pt>
                <c:pt idx="2">
                  <c:v>56</c:v>
                </c:pt>
                <c:pt idx="3">
                  <c:v>127</c:v>
                </c:pt>
                <c:pt idx="4">
                  <c:v>128</c:v>
                </c:pt>
                <c:pt idx="5">
                  <c:v>143</c:v>
                </c:pt>
                <c:pt idx="6">
                  <c:v>256</c:v>
                </c:pt>
                <c:pt idx="7">
                  <c:v>230</c:v>
                </c:pt>
                <c:pt idx="8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8A-446F-B276-FB692B9593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249522000"/>
        <c:axId val="249522384"/>
      </c:barChart>
      <c:catAx>
        <c:axId val="24952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522384"/>
        <c:crosses val="autoZero"/>
        <c:auto val="1"/>
        <c:lblAlgn val="ctr"/>
        <c:lblOffset val="100"/>
        <c:noMultiLvlLbl val="0"/>
      </c:catAx>
      <c:valAx>
        <c:axId val="24952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clients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522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4762</xdr:rowOff>
    </xdr:from>
    <xdr:to>
      <xdr:col>11</xdr:col>
      <xdr:colOff>219075</xdr:colOff>
      <xdr:row>22</xdr:row>
      <xdr:rowOff>76200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247650</xdr:colOff>
      <xdr:row>14</xdr:row>
      <xdr:rowOff>38100</xdr:rowOff>
    </xdr:from>
    <xdr:to>
      <xdr:col>12</xdr:col>
      <xdr:colOff>66675</xdr:colOff>
      <xdr:row>14</xdr:row>
      <xdr:rowOff>38100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8210550" y="1943100"/>
          <a:ext cx="16478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9</xdr:row>
      <xdr:rowOff>9525</xdr:rowOff>
    </xdr:from>
    <xdr:to>
      <xdr:col>12</xdr:col>
      <xdr:colOff>57150</xdr:colOff>
      <xdr:row>9</xdr:row>
      <xdr:rowOff>9525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7934325" y="1724025"/>
          <a:ext cx="10668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542925</xdr:colOff>
      <xdr:row>8</xdr:row>
      <xdr:rowOff>171450</xdr:rowOff>
    </xdr:from>
    <xdr:ext cx="918778" cy="609013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9725025" y="933450"/>
          <a:ext cx="918778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Estimated at</a:t>
          </a:r>
        </a:p>
        <a:p>
          <a:r>
            <a:rPr lang="en-US" sz="1100"/>
            <a:t>$310,000 for</a:t>
          </a:r>
        </a:p>
        <a:p>
          <a:r>
            <a:rPr lang="en-US" sz="1100"/>
            <a:t>2015</a:t>
          </a:r>
        </a:p>
      </xdr:txBody>
    </xdr:sp>
    <xdr:clientData/>
  </xdr:oneCellAnchor>
  <xdr:oneCellAnchor>
    <xdr:from>
      <xdr:col>11</xdr:col>
      <xdr:colOff>542925</xdr:colOff>
      <xdr:row>14</xdr:row>
      <xdr:rowOff>0</xdr:rowOff>
    </xdr:from>
    <xdr:ext cx="1151726" cy="1125693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9420225" y="2286000"/>
          <a:ext cx="1151726" cy="1125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As of 5/16/15</a:t>
          </a:r>
        </a:p>
        <a:p>
          <a:r>
            <a:rPr lang="en-US" sz="1100"/>
            <a:t>$154,980</a:t>
          </a:r>
        </a:p>
        <a:p>
          <a:endParaRPr lang="en-US" sz="1100"/>
        </a:p>
        <a:p>
          <a:r>
            <a:rPr lang="en-US" sz="1100"/>
            <a:t>As of 5/16/15</a:t>
          </a:r>
        </a:p>
        <a:p>
          <a:r>
            <a:rPr lang="en-US" sz="1100"/>
            <a:t>Total</a:t>
          </a:r>
          <a:r>
            <a:rPr lang="en-US" sz="1100" baseline="0"/>
            <a:t> Gross Sales</a:t>
          </a:r>
        </a:p>
        <a:p>
          <a:r>
            <a:rPr lang="en-US" sz="1100" baseline="0"/>
            <a:t>$968,943</a:t>
          </a:r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954966</xdr:colOff>
      <xdr:row>4</xdr:row>
      <xdr:rowOff>3633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966" cy="765633"/>
        </a:xfrm>
        <a:prstGeom prst="rect">
          <a:avLst/>
        </a:prstGeom>
      </xdr:spPr>
    </xdr:pic>
    <xdr:clientData/>
  </xdr:twoCellAnchor>
  <xdr:oneCellAnchor>
    <xdr:from>
      <xdr:col>0</xdr:col>
      <xdr:colOff>1047187</xdr:colOff>
      <xdr:row>0</xdr:row>
      <xdr:rowOff>9525</xdr:rowOff>
    </xdr:from>
    <xdr:ext cx="4533164" cy="35779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47187" y="9525"/>
          <a:ext cx="4533164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Adilas - All Data Is Live And Searchable</a:t>
          </a:r>
        </a:p>
      </xdr:txBody>
    </xdr:sp>
    <xdr:clientData/>
  </xdr:oneCellAnchor>
  <xdr:twoCellAnchor>
    <xdr:from>
      <xdr:col>2</xdr:col>
      <xdr:colOff>409575</xdr:colOff>
      <xdr:row>25</xdr:row>
      <xdr:rowOff>4761</xdr:rowOff>
    </xdr:from>
    <xdr:to>
      <xdr:col>11</xdr:col>
      <xdr:colOff>209550</xdr:colOff>
      <xdr:row>39</xdr:row>
      <xdr:rowOff>104774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552450</xdr:colOff>
      <xdr:row>27</xdr:row>
      <xdr:rowOff>19050</xdr:rowOff>
    </xdr:from>
    <xdr:ext cx="1344022" cy="609013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886825" y="5162550"/>
          <a:ext cx="1344022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Average Monthly</a:t>
          </a:r>
        </a:p>
        <a:p>
          <a:r>
            <a:rPr lang="en-US" sz="1100"/>
            <a:t>Client</a:t>
          </a:r>
          <a:r>
            <a:rPr lang="en-US" sz="1100" baseline="0"/>
            <a:t> Spends About</a:t>
          </a:r>
        </a:p>
        <a:p>
          <a:r>
            <a:rPr lang="en-US" sz="1100" baseline="0"/>
            <a:t>$97/Month</a:t>
          </a:r>
          <a:endParaRPr lang="en-US" sz="1100"/>
        </a:p>
      </xdr:txBody>
    </xdr:sp>
    <xdr:clientData/>
  </xdr:oneCellAnchor>
  <xdr:oneCellAnchor>
    <xdr:from>
      <xdr:col>11</xdr:col>
      <xdr:colOff>571500</xdr:colOff>
      <xdr:row>30</xdr:row>
      <xdr:rowOff>123825</xdr:rowOff>
    </xdr:from>
    <xdr:ext cx="1469313" cy="1125693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905875" y="5648325"/>
          <a:ext cx="1469313" cy="1125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Monthly Fee Range</a:t>
          </a:r>
        </a:p>
        <a:p>
          <a:r>
            <a:rPr lang="en-US" sz="1100"/>
            <a:t>Is Between $17-$987</a:t>
          </a:r>
        </a:p>
        <a:p>
          <a:endParaRPr lang="en-US" sz="1100"/>
        </a:p>
        <a:p>
          <a:r>
            <a:rPr lang="en-US" sz="1100"/>
            <a:t>Currently,</a:t>
          </a:r>
          <a:r>
            <a:rPr lang="en-US" sz="1100" baseline="0"/>
            <a:t> Our Highest</a:t>
          </a:r>
        </a:p>
        <a:p>
          <a:r>
            <a:rPr lang="en-US" sz="1100" baseline="0"/>
            <a:t>Monthly Fee Is About</a:t>
          </a:r>
        </a:p>
        <a:p>
          <a:r>
            <a:rPr lang="en-US" sz="1100" baseline="0"/>
            <a:t>$600 Per Month</a:t>
          </a:r>
          <a:endParaRPr lang="en-US" sz="1100"/>
        </a:p>
      </xdr:txBody>
    </xdr:sp>
    <xdr:clientData/>
  </xdr:oneCellAnchor>
  <xdr:oneCellAnchor>
    <xdr:from>
      <xdr:col>11</xdr:col>
      <xdr:colOff>542925</xdr:colOff>
      <xdr:row>24</xdr:row>
      <xdr:rowOff>123825</xdr:rowOff>
    </xdr:from>
    <xdr:ext cx="1225657" cy="43678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877300" y="4695825"/>
          <a:ext cx="1225657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We Add 8-10 New</a:t>
          </a:r>
        </a:p>
        <a:p>
          <a:r>
            <a:rPr lang="en-US" sz="1100"/>
            <a:t>Clients A Month</a:t>
          </a:r>
        </a:p>
      </xdr:txBody>
    </xdr:sp>
    <xdr:clientData/>
  </xdr:oneCellAnchor>
  <xdr:oneCellAnchor>
    <xdr:from>
      <xdr:col>1</xdr:col>
      <xdr:colOff>371475</xdr:colOff>
      <xdr:row>40</xdr:row>
      <xdr:rowOff>114300</xdr:rowOff>
    </xdr:from>
    <xdr:ext cx="8318752" cy="609013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495425" y="7734300"/>
          <a:ext cx="8318752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Most of these numbers have been added via word of mouth advertising. We also tend to get business owners who have multiple accounts</a:t>
          </a:r>
        </a:p>
        <a:p>
          <a:r>
            <a:rPr lang="en-US" sz="1100"/>
            <a:t>or tell one or more of their friends</a:t>
          </a:r>
          <a:r>
            <a:rPr lang="en-US" sz="1100" baseline="0"/>
            <a:t> and/or associates. We also use independent reps, consultants, and trainers. All of these areas could be</a:t>
          </a:r>
        </a:p>
        <a:p>
          <a:r>
            <a:rPr lang="en-US" sz="1100" baseline="0"/>
            <a:t>greatly increased with an in-house sales staff, consultants, and active marketing campaign. These numbers are just natural snowballing figures.</a:t>
          </a:r>
          <a:endParaRPr lang="en-US" sz="1100"/>
        </a:p>
      </xdr:txBody>
    </xdr:sp>
    <xdr:clientData/>
  </xdr:oneCellAnchor>
  <xdr:oneCellAnchor>
    <xdr:from>
      <xdr:col>0</xdr:col>
      <xdr:colOff>1028700</xdr:colOff>
      <xdr:row>0</xdr:row>
      <xdr:rowOff>161925</xdr:rowOff>
    </xdr:from>
    <xdr:ext cx="7224927" cy="623184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28700" y="161925"/>
          <a:ext cx="7224927" cy="623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600" b="1">
              <a:solidFill>
                <a:srgbClr val="92D05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Your Data, Your World, Your Way</a:t>
          </a:r>
          <a:endParaRPr lang="en-US" sz="3600">
            <a:solidFill>
              <a:srgbClr val="92D05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954966</xdr:colOff>
      <xdr:row>4</xdr:row>
      <xdr:rowOff>3633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966" cy="765633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78</xdr:row>
      <xdr:rowOff>142875</xdr:rowOff>
    </xdr:from>
    <xdr:to>
      <xdr:col>3</xdr:col>
      <xdr:colOff>406400</xdr:colOff>
      <xdr:row>93</xdr:row>
      <xdr:rowOff>168275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15001875"/>
          <a:ext cx="4445000" cy="2882900"/>
        </a:xfrm>
        <a:prstGeom prst="rect">
          <a:avLst/>
        </a:prstGeom>
      </xdr:spPr>
    </xdr:pic>
    <xdr:clientData/>
  </xdr:twoCellAnchor>
  <xdr:twoCellAnchor editAs="oneCell">
    <xdr:from>
      <xdr:col>4</xdr:col>
      <xdr:colOff>133350</xdr:colOff>
      <xdr:row>78</xdr:row>
      <xdr:rowOff>142875</xdr:rowOff>
    </xdr:from>
    <xdr:to>
      <xdr:col>10</xdr:col>
      <xdr:colOff>120650</xdr:colOff>
      <xdr:row>93</xdr:row>
      <xdr:rowOff>155575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15001875"/>
          <a:ext cx="4445000" cy="2870200"/>
        </a:xfrm>
        <a:prstGeom prst="rect">
          <a:avLst/>
        </a:prstGeom>
      </xdr:spPr>
    </xdr:pic>
    <xdr:clientData/>
  </xdr:twoCellAnchor>
  <xdr:oneCellAnchor>
    <xdr:from>
      <xdr:col>0</xdr:col>
      <xdr:colOff>1028137</xdr:colOff>
      <xdr:row>0</xdr:row>
      <xdr:rowOff>9525</xdr:rowOff>
    </xdr:from>
    <xdr:ext cx="4533164" cy="35779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28137" y="9525"/>
          <a:ext cx="4533164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Adilas - All Data Is Live And Searchable</a:t>
          </a:r>
        </a:p>
      </xdr:txBody>
    </xdr:sp>
    <xdr:clientData/>
  </xdr:oneCellAnchor>
  <xdr:oneCellAnchor>
    <xdr:from>
      <xdr:col>0</xdr:col>
      <xdr:colOff>1009650</xdr:colOff>
      <xdr:row>0</xdr:row>
      <xdr:rowOff>161925</xdr:rowOff>
    </xdr:from>
    <xdr:ext cx="7224927" cy="623184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09650" y="161925"/>
          <a:ext cx="7224927" cy="623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600" b="1">
              <a:solidFill>
                <a:srgbClr val="92D05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Your Data, Your World, Your Way</a:t>
          </a:r>
          <a:endParaRPr lang="en-US" sz="3600">
            <a:solidFill>
              <a:srgbClr val="92D05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0</xdr:colOff>
      <xdr:row>98</xdr:row>
      <xdr:rowOff>57150</xdr:rowOff>
    </xdr:from>
    <xdr:to>
      <xdr:col>10</xdr:col>
      <xdr:colOff>133350</xdr:colOff>
      <xdr:row>132</xdr:row>
      <xdr:rowOff>103230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726150"/>
          <a:ext cx="10058400" cy="65230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147</xdr:row>
      <xdr:rowOff>47625</xdr:rowOff>
    </xdr:from>
    <xdr:to>
      <xdr:col>10</xdr:col>
      <xdr:colOff>133350</xdr:colOff>
      <xdr:row>181</xdr:row>
      <xdr:rowOff>54552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051125"/>
          <a:ext cx="10058400" cy="64839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381000</xdr:colOff>
      <xdr:row>33</xdr:row>
      <xdr:rowOff>63500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25000" cy="635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27</xdr:row>
      <xdr:rowOff>150394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52938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173916</xdr:colOff>
      <xdr:row>4</xdr:row>
      <xdr:rowOff>3633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966" cy="765633"/>
        </a:xfrm>
        <a:prstGeom prst="rect">
          <a:avLst/>
        </a:prstGeom>
      </xdr:spPr>
    </xdr:pic>
    <xdr:clientData/>
  </xdr:twoCellAnchor>
  <xdr:oneCellAnchor>
    <xdr:from>
      <xdr:col>1</xdr:col>
      <xdr:colOff>418537</xdr:colOff>
      <xdr:row>0</xdr:row>
      <xdr:rowOff>9525</xdr:rowOff>
    </xdr:from>
    <xdr:ext cx="4533164" cy="35779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028137" y="9525"/>
          <a:ext cx="4533164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Adilas - All Data Is Live And Searchable</a:t>
          </a:r>
        </a:p>
      </xdr:txBody>
    </xdr:sp>
    <xdr:clientData/>
  </xdr:oneCellAnchor>
  <xdr:oneCellAnchor>
    <xdr:from>
      <xdr:col>1</xdr:col>
      <xdr:colOff>400050</xdr:colOff>
      <xdr:row>0</xdr:row>
      <xdr:rowOff>161925</xdr:rowOff>
    </xdr:from>
    <xdr:ext cx="7224927" cy="62318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09650" y="161925"/>
          <a:ext cx="7224927" cy="623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600" b="1">
              <a:solidFill>
                <a:srgbClr val="92D05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Your Data, Your World, Your Way</a:t>
          </a:r>
          <a:endParaRPr lang="en-US" sz="3600">
            <a:solidFill>
              <a:srgbClr val="92D05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14</xdr:col>
      <xdr:colOff>3447</xdr:colOff>
      <xdr:row>2</xdr:row>
      <xdr:rowOff>180975</xdr:rowOff>
    </xdr:from>
    <xdr:ext cx="792653" cy="1125693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1347722" y="561975"/>
          <a:ext cx="792653" cy="1125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lang="en-US" sz="1100"/>
            <a:t>Huge</a:t>
          </a:r>
        </a:p>
        <a:p>
          <a:pPr algn="r"/>
          <a:r>
            <a:rPr lang="en-US" sz="1100"/>
            <a:t>potential</a:t>
          </a:r>
        </a:p>
        <a:p>
          <a:pPr algn="r"/>
          <a:r>
            <a:rPr lang="en-US" sz="1100"/>
            <a:t>in this</a:t>
          </a:r>
        </a:p>
        <a:p>
          <a:pPr algn="r"/>
          <a:r>
            <a:rPr lang="en-US" sz="1100"/>
            <a:t>whole</a:t>
          </a:r>
        </a:p>
        <a:p>
          <a:pPr algn="r"/>
          <a:r>
            <a:rPr lang="en-US" sz="1100"/>
            <a:t>section</a:t>
          </a:r>
        </a:p>
        <a:p>
          <a:pPr algn="r"/>
          <a:r>
            <a:rPr lang="en-US" sz="1100"/>
            <a:t>per month</a:t>
          </a:r>
        </a:p>
      </xdr:txBody>
    </xdr:sp>
    <xdr:clientData/>
  </xdr:oneCellAnchor>
  <xdr:twoCellAnchor>
    <xdr:from>
      <xdr:col>14</xdr:col>
      <xdr:colOff>28575</xdr:colOff>
      <xdr:row>3</xdr:row>
      <xdr:rowOff>57150</xdr:rowOff>
    </xdr:from>
    <xdr:to>
      <xdr:col>14</xdr:col>
      <xdr:colOff>542925</xdr:colOff>
      <xdr:row>3</xdr:row>
      <xdr:rowOff>57150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flipH="1">
          <a:off x="11372850" y="628650"/>
          <a:ext cx="5143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S35"/>
  <sheetViews>
    <sheetView topLeftCell="A4" workbookViewId="0">
      <selection activeCell="B13" sqref="B13"/>
    </sheetView>
  </sheetViews>
  <sheetFormatPr defaultRowHeight="15" x14ac:dyDescent="0.25"/>
  <cols>
    <col min="1" max="1" width="16.85546875" customWidth="1"/>
    <col min="2" max="2" width="13.42578125" customWidth="1"/>
    <col min="3" max="3" width="6.28515625" customWidth="1"/>
    <col min="4" max="4" width="10.85546875" bestFit="1" customWidth="1"/>
    <col min="5" max="9" width="11.85546875" bestFit="1" customWidth="1"/>
  </cols>
  <sheetData>
    <row r="6" spans="1:2" x14ac:dyDescent="0.25">
      <c r="A6" s="5" t="s">
        <v>0</v>
      </c>
      <c r="B6" s="5" t="s">
        <v>1</v>
      </c>
    </row>
    <row r="7" spans="1:2" x14ac:dyDescent="0.25">
      <c r="A7" s="2">
        <v>2008</v>
      </c>
      <c r="B7" s="3">
        <v>17262</v>
      </c>
    </row>
    <row r="8" spans="1:2" x14ac:dyDescent="0.25">
      <c r="A8" s="2">
        <v>2009</v>
      </c>
      <c r="B8" s="3">
        <v>59234</v>
      </c>
    </row>
    <row r="9" spans="1:2" x14ac:dyDescent="0.25">
      <c r="A9" s="2">
        <v>2010</v>
      </c>
      <c r="B9" s="3">
        <v>71836</v>
      </c>
    </row>
    <row r="10" spans="1:2" x14ac:dyDescent="0.25">
      <c r="A10" s="2">
        <v>2011</v>
      </c>
      <c r="B10" s="3">
        <v>122832</v>
      </c>
    </row>
    <row r="11" spans="1:2" x14ac:dyDescent="0.25">
      <c r="A11" s="2">
        <v>2012</v>
      </c>
      <c r="B11" s="3">
        <v>120801</v>
      </c>
    </row>
    <row r="12" spans="1:2" x14ac:dyDescent="0.25">
      <c r="A12" s="2">
        <v>2013</v>
      </c>
      <c r="B12" s="3">
        <v>163041</v>
      </c>
    </row>
    <row r="13" spans="1:2" x14ac:dyDescent="0.25">
      <c r="A13" s="2">
        <v>2014</v>
      </c>
      <c r="B13" s="3">
        <v>258957</v>
      </c>
    </row>
    <row r="14" spans="1:2" x14ac:dyDescent="0.25">
      <c r="A14" s="2" t="s">
        <v>4</v>
      </c>
      <c r="B14" s="3">
        <v>154980</v>
      </c>
    </row>
    <row r="15" spans="1:2" x14ac:dyDescent="0.25">
      <c r="A15" s="2" t="s">
        <v>2</v>
      </c>
      <c r="B15" s="4">
        <v>310000</v>
      </c>
    </row>
    <row r="16" spans="1:2" x14ac:dyDescent="0.25">
      <c r="A16" s="1"/>
    </row>
    <row r="17" spans="1:19" x14ac:dyDescent="0.25">
      <c r="A17" s="1" t="s">
        <v>3</v>
      </c>
      <c r="B17" s="3">
        <v>968943</v>
      </c>
      <c r="L17" s="1"/>
      <c r="M17" s="1"/>
      <c r="N17" s="1"/>
      <c r="O17" s="1"/>
      <c r="P17" s="1"/>
      <c r="Q17" s="1"/>
      <c r="R17" s="1"/>
      <c r="S17" s="1"/>
    </row>
    <row r="18" spans="1:19" x14ac:dyDescent="0.25">
      <c r="A18" s="1"/>
    </row>
    <row r="19" spans="1:19" x14ac:dyDescent="0.25">
      <c r="A19" s="1"/>
    </row>
    <row r="20" spans="1:19" x14ac:dyDescent="0.25">
      <c r="A20" s="1"/>
    </row>
    <row r="26" spans="1:19" x14ac:dyDescent="0.25">
      <c r="A26" s="5" t="s">
        <v>0</v>
      </c>
      <c r="B26" s="5" t="s">
        <v>5</v>
      </c>
    </row>
    <row r="27" spans="1:19" x14ac:dyDescent="0.25">
      <c r="A27" s="2">
        <v>2008</v>
      </c>
      <c r="B27">
        <v>11</v>
      </c>
    </row>
    <row r="28" spans="1:19" x14ac:dyDescent="0.25">
      <c r="A28" s="2">
        <v>2009</v>
      </c>
      <c r="B28">
        <v>26</v>
      </c>
    </row>
    <row r="29" spans="1:19" x14ac:dyDescent="0.25">
      <c r="A29" s="2">
        <v>2010</v>
      </c>
      <c r="B29">
        <v>56</v>
      </c>
    </row>
    <row r="30" spans="1:19" x14ac:dyDescent="0.25">
      <c r="A30" s="2">
        <v>2011</v>
      </c>
      <c r="B30">
        <v>127</v>
      </c>
    </row>
    <row r="31" spans="1:19" x14ac:dyDescent="0.25">
      <c r="A31" s="2">
        <v>2012</v>
      </c>
      <c r="B31">
        <v>128</v>
      </c>
    </row>
    <row r="32" spans="1:19" x14ac:dyDescent="0.25">
      <c r="A32" s="2">
        <v>2013</v>
      </c>
      <c r="B32">
        <v>143</v>
      </c>
    </row>
    <row r="33" spans="1:2" x14ac:dyDescent="0.25">
      <c r="A33" s="2">
        <v>2014</v>
      </c>
      <c r="B33">
        <v>256</v>
      </c>
    </row>
    <row r="34" spans="1:2" x14ac:dyDescent="0.25">
      <c r="A34" s="2" t="s">
        <v>4</v>
      </c>
      <c r="B34">
        <v>230</v>
      </c>
    </row>
    <row r="35" spans="1:2" x14ac:dyDescent="0.25">
      <c r="A35" s="2" t="s">
        <v>2</v>
      </c>
      <c r="B35">
        <v>300</v>
      </c>
    </row>
  </sheetData>
  <printOptions horizontalCentered="1"/>
  <pageMargins left="0.7" right="0.7" top="0.75" bottom="0.75" header="0.3" footer="0.3"/>
  <pageSetup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157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5" x14ac:dyDescent="0.25"/>
  <cols>
    <col min="1" max="1" width="54.7109375" bestFit="1" customWidth="1"/>
    <col min="2" max="2" width="5" customWidth="1"/>
    <col min="3" max="12" width="11.140625" customWidth="1"/>
  </cols>
  <sheetData>
    <row r="5" spans="1:12" x14ac:dyDescent="0.25">
      <c r="A5" s="13"/>
      <c r="B5" s="13"/>
    </row>
    <row r="6" spans="1:12" x14ac:dyDescent="0.25">
      <c r="A6" s="20"/>
      <c r="B6" s="20"/>
      <c r="C6" s="7" t="s">
        <v>14</v>
      </c>
      <c r="D6" s="7" t="s">
        <v>15</v>
      </c>
      <c r="E6" s="7" t="s">
        <v>16</v>
      </c>
      <c r="F6" s="7" t="s">
        <v>17</v>
      </c>
      <c r="G6" s="7" t="s">
        <v>18</v>
      </c>
      <c r="H6" s="7" t="s">
        <v>19</v>
      </c>
      <c r="I6" s="7" t="s">
        <v>20</v>
      </c>
      <c r="J6" s="7" t="s">
        <v>21</v>
      </c>
      <c r="K6" s="7" t="s">
        <v>22</v>
      </c>
      <c r="L6" s="7" t="s">
        <v>23</v>
      </c>
    </row>
    <row r="7" spans="1:12" x14ac:dyDescent="0.25">
      <c r="A7" s="21" t="s">
        <v>24</v>
      </c>
      <c r="B7" s="33" t="s">
        <v>150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>
        <v>2009</v>
      </c>
      <c r="I7" s="7">
        <v>2010</v>
      </c>
      <c r="J7" s="7" t="s">
        <v>11</v>
      </c>
      <c r="K7" s="7" t="s">
        <v>12</v>
      </c>
      <c r="L7" s="7" t="s">
        <v>13</v>
      </c>
    </row>
    <row r="8" spans="1:12" x14ac:dyDescent="0.25">
      <c r="A8" s="23" t="s">
        <v>25</v>
      </c>
      <c r="B8" s="22" t="s">
        <v>138</v>
      </c>
      <c r="C8" s="8"/>
      <c r="D8" s="8"/>
      <c r="E8" s="8"/>
      <c r="F8" s="8"/>
      <c r="G8" s="8"/>
      <c r="H8" s="8"/>
      <c r="I8" s="8"/>
      <c r="J8" s="8"/>
      <c r="K8" s="8"/>
      <c r="L8" s="12"/>
    </row>
    <row r="9" spans="1:12" x14ac:dyDescent="0.25">
      <c r="A9" s="23" t="s">
        <v>26</v>
      </c>
      <c r="B9" s="22" t="s">
        <v>138</v>
      </c>
      <c r="C9" s="8"/>
      <c r="D9" s="8"/>
      <c r="E9" s="8"/>
      <c r="F9" s="8"/>
      <c r="G9" s="8"/>
      <c r="H9" s="8"/>
      <c r="I9" s="8"/>
      <c r="J9" s="8"/>
      <c r="K9" s="8"/>
      <c r="L9" s="12"/>
    </row>
    <row r="10" spans="1:12" x14ac:dyDescent="0.25">
      <c r="A10" s="23" t="s">
        <v>27</v>
      </c>
      <c r="B10" s="22" t="s">
        <v>138</v>
      </c>
      <c r="C10" s="8"/>
      <c r="D10" s="8"/>
      <c r="E10" s="8"/>
      <c r="F10" s="8"/>
      <c r="G10" s="8"/>
      <c r="H10" s="8"/>
      <c r="I10" s="8"/>
      <c r="J10" s="8"/>
      <c r="K10" s="8"/>
      <c r="L10" s="12"/>
    </row>
    <row r="11" spans="1:12" x14ac:dyDescent="0.25">
      <c r="A11" s="23" t="s">
        <v>28</v>
      </c>
      <c r="B11" s="22" t="s">
        <v>138</v>
      </c>
      <c r="C11" s="8"/>
      <c r="D11" s="8"/>
      <c r="E11" s="8"/>
      <c r="F11" s="8"/>
      <c r="G11" s="8"/>
      <c r="H11" s="8"/>
      <c r="I11" s="8"/>
      <c r="J11" s="8"/>
      <c r="K11" s="8"/>
      <c r="L11" s="12"/>
    </row>
    <row r="12" spans="1:12" x14ac:dyDescent="0.25">
      <c r="A12" s="23" t="s">
        <v>29</v>
      </c>
      <c r="B12" s="22" t="s">
        <v>138</v>
      </c>
      <c r="C12" s="8"/>
      <c r="D12" s="8"/>
      <c r="E12" s="8"/>
      <c r="F12" s="8"/>
      <c r="G12" s="8"/>
      <c r="H12" s="8"/>
      <c r="I12" s="8"/>
      <c r="J12" s="8"/>
      <c r="K12" s="8"/>
      <c r="L12" s="12"/>
    </row>
    <row r="13" spans="1:12" x14ac:dyDescent="0.25">
      <c r="A13" s="23" t="s">
        <v>30</v>
      </c>
      <c r="B13" s="22" t="s">
        <v>138</v>
      </c>
      <c r="C13" s="8"/>
      <c r="D13" s="8"/>
      <c r="E13" s="8"/>
      <c r="F13" s="8"/>
      <c r="G13" s="8"/>
      <c r="H13" s="8"/>
      <c r="I13" s="8"/>
      <c r="J13" s="8"/>
      <c r="K13" s="8"/>
      <c r="L13" s="12"/>
    </row>
    <row r="14" spans="1:12" x14ac:dyDescent="0.25">
      <c r="A14" s="23" t="s">
        <v>31</v>
      </c>
      <c r="B14" s="22" t="s">
        <v>138</v>
      </c>
      <c r="C14" s="8"/>
      <c r="D14" s="8"/>
      <c r="E14" s="8"/>
      <c r="F14" s="8"/>
      <c r="G14" s="8"/>
      <c r="H14" s="8"/>
      <c r="I14" s="8"/>
      <c r="J14" s="8"/>
      <c r="K14" s="8"/>
      <c r="L14" s="12"/>
    </row>
    <row r="15" spans="1:12" x14ac:dyDescent="0.25">
      <c r="A15" s="23" t="s">
        <v>32</v>
      </c>
      <c r="B15" s="22" t="s">
        <v>138</v>
      </c>
      <c r="C15" s="8"/>
      <c r="D15" s="8"/>
      <c r="E15" s="8"/>
      <c r="F15" s="8"/>
      <c r="G15" s="8"/>
      <c r="H15" s="8"/>
      <c r="I15" s="8"/>
      <c r="J15" s="8"/>
      <c r="K15" s="8"/>
      <c r="L15" s="12"/>
    </row>
    <row r="16" spans="1:12" x14ac:dyDescent="0.25">
      <c r="A16" s="23" t="s">
        <v>33</v>
      </c>
      <c r="B16" s="22" t="s">
        <v>138</v>
      </c>
      <c r="C16" s="8"/>
      <c r="D16" s="8"/>
      <c r="E16" s="8"/>
      <c r="F16" s="8"/>
      <c r="G16" s="8"/>
      <c r="H16" s="8"/>
      <c r="I16" s="8"/>
      <c r="J16" s="8"/>
      <c r="K16" s="8"/>
      <c r="L16" s="12"/>
    </row>
    <row r="17" spans="1:12" x14ac:dyDescent="0.25">
      <c r="A17" s="23" t="s">
        <v>34</v>
      </c>
      <c r="B17" s="22" t="s">
        <v>138</v>
      </c>
      <c r="C17" s="8"/>
      <c r="D17" s="8"/>
      <c r="E17" s="8"/>
      <c r="F17" s="8"/>
      <c r="G17" s="8"/>
      <c r="H17" s="8"/>
      <c r="I17" s="8"/>
      <c r="J17" s="8"/>
      <c r="K17" s="8"/>
      <c r="L17" s="12"/>
    </row>
    <row r="18" spans="1:12" x14ac:dyDescent="0.25">
      <c r="A18" s="23" t="s">
        <v>35</v>
      </c>
      <c r="B18" s="22" t="s">
        <v>138</v>
      </c>
      <c r="C18" s="8"/>
      <c r="D18" s="8"/>
      <c r="E18" s="8"/>
      <c r="F18" s="8"/>
      <c r="G18" s="8"/>
      <c r="H18" s="8"/>
      <c r="I18" s="8"/>
      <c r="J18" s="8"/>
      <c r="K18" s="8"/>
      <c r="L18" s="12"/>
    </row>
    <row r="19" spans="1:12" x14ac:dyDescent="0.25">
      <c r="A19" s="23" t="s">
        <v>36</v>
      </c>
      <c r="B19" s="22" t="s">
        <v>138</v>
      </c>
      <c r="C19" s="8"/>
      <c r="D19" s="8"/>
      <c r="E19" s="8"/>
      <c r="F19" s="8"/>
      <c r="G19" s="8"/>
      <c r="H19" s="8"/>
      <c r="I19" s="8"/>
      <c r="J19" s="8"/>
      <c r="K19" s="8"/>
      <c r="L19" s="12"/>
    </row>
    <row r="20" spans="1:12" x14ac:dyDescent="0.25">
      <c r="A20" s="23" t="s">
        <v>37</v>
      </c>
      <c r="B20" s="22" t="s">
        <v>138</v>
      </c>
      <c r="C20" s="8"/>
      <c r="D20" s="8"/>
      <c r="E20" s="8"/>
      <c r="F20" s="8"/>
      <c r="G20" s="8"/>
      <c r="H20" s="8"/>
      <c r="I20" s="8"/>
      <c r="J20" s="8"/>
      <c r="K20" s="8"/>
      <c r="L20" s="12"/>
    </row>
    <row r="21" spans="1:12" x14ac:dyDescent="0.25">
      <c r="A21" s="23" t="s">
        <v>38</v>
      </c>
      <c r="B21" s="22" t="s">
        <v>138</v>
      </c>
      <c r="C21" s="8"/>
      <c r="D21" s="8"/>
      <c r="E21" s="8"/>
      <c r="F21" s="8"/>
      <c r="G21" s="8"/>
      <c r="H21" s="8"/>
      <c r="I21" s="8"/>
      <c r="J21" s="8"/>
      <c r="K21" s="8"/>
      <c r="L21" s="12"/>
    </row>
    <row r="22" spans="1:12" x14ac:dyDescent="0.25">
      <c r="A22" s="23" t="s">
        <v>39</v>
      </c>
      <c r="B22" s="22" t="s">
        <v>138</v>
      </c>
      <c r="C22" s="8"/>
      <c r="D22" s="8"/>
      <c r="E22" s="8"/>
      <c r="F22" s="8"/>
      <c r="G22" s="8"/>
      <c r="H22" s="8"/>
      <c r="I22" s="8"/>
      <c r="J22" s="8"/>
      <c r="K22" s="8"/>
      <c r="L22" s="12"/>
    </row>
    <row r="23" spans="1:12" x14ac:dyDescent="0.25">
      <c r="A23" s="23" t="s">
        <v>40</v>
      </c>
      <c r="B23" s="22" t="s">
        <v>138</v>
      </c>
      <c r="C23" s="8"/>
      <c r="D23" s="8"/>
      <c r="E23" s="8"/>
      <c r="F23" s="8"/>
      <c r="G23" s="8"/>
      <c r="H23" s="8"/>
      <c r="I23" s="8"/>
      <c r="J23" s="8"/>
      <c r="K23" s="8"/>
      <c r="L23" s="12"/>
    </row>
    <row r="24" spans="1:12" x14ac:dyDescent="0.25">
      <c r="A24" s="23" t="s">
        <v>41</v>
      </c>
      <c r="B24" s="22" t="s">
        <v>138</v>
      </c>
      <c r="C24" s="8"/>
      <c r="D24" s="8"/>
      <c r="E24" s="8"/>
      <c r="F24" s="8"/>
      <c r="G24" s="8"/>
      <c r="H24" s="8"/>
      <c r="I24" s="8"/>
      <c r="J24" s="8"/>
      <c r="K24" s="8"/>
      <c r="L24" s="12"/>
    </row>
    <row r="25" spans="1:12" x14ac:dyDescent="0.25">
      <c r="A25" s="23" t="s">
        <v>42</v>
      </c>
      <c r="B25" s="22" t="s">
        <v>139</v>
      </c>
      <c r="C25" s="8"/>
      <c r="D25" s="8"/>
      <c r="E25" s="8"/>
      <c r="F25" s="8"/>
      <c r="G25" s="8"/>
      <c r="H25" s="8"/>
      <c r="I25" s="8"/>
      <c r="J25" s="8"/>
      <c r="K25" s="10"/>
      <c r="L25" s="10"/>
    </row>
    <row r="26" spans="1:12" x14ac:dyDescent="0.25">
      <c r="A26" s="23" t="s">
        <v>43</v>
      </c>
      <c r="B26" s="22" t="s">
        <v>139</v>
      </c>
      <c r="C26" s="8"/>
      <c r="D26" s="8"/>
      <c r="E26" s="8"/>
      <c r="F26" s="8"/>
      <c r="G26" s="8"/>
      <c r="H26" s="8"/>
      <c r="I26" s="8"/>
      <c r="J26" s="8"/>
      <c r="K26" s="10"/>
      <c r="L26" s="10"/>
    </row>
    <row r="27" spans="1:12" x14ac:dyDescent="0.25">
      <c r="A27" s="23" t="s">
        <v>44</v>
      </c>
      <c r="B27" s="22" t="s">
        <v>139</v>
      </c>
      <c r="C27" s="8"/>
      <c r="D27" s="8"/>
      <c r="E27" s="8"/>
      <c r="F27" s="8"/>
      <c r="G27" s="8"/>
      <c r="H27" s="8"/>
      <c r="I27" s="8"/>
      <c r="J27" s="8"/>
      <c r="K27" s="10"/>
      <c r="L27" s="10"/>
    </row>
    <row r="28" spans="1:12" x14ac:dyDescent="0.25">
      <c r="A28" s="23" t="s">
        <v>45</v>
      </c>
      <c r="B28" s="22" t="s">
        <v>139</v>
      </c>
      <c r="C28" s="8"/>
      <c r="D28" s="8"/>
      <c r="E28" s="8"/>
      <c r="F28" s="8"/>
      <c r="G28" s="8"/>
      <c r="H28" s="8"/>
      <c r="I28" s="8"/>
      <c r="J28" s="8"/>
      <c r="K28" s="10"/>
      <c r="L28" s="10"/>
    </row>
    <row r="29" spans="1:12" x14ac:dyDescent="0.25">
      <c r="A29" s="23" t="s">
        <v>46</v>
      </c>
      <c r="B29" s="22" t="s">
        <v>139</v>
      </c>
      <c r="C29" s="8"/>
      <c r="D29" s="8"/>
      <c r="E29" s="8"/>
      <c r="F29" s="8"/>
      <c r="G29" s="8"/>
      <c r="H29" s="8"/>
      <c r="I29" s="8"/>
      <c r="J29" s="8"/>
      <c r="K29" s="10"/>
      <c r="L29" s="10"/>
    </row>
    <row r="30" spans="1:12" x14ac:dyDescent="0.25">
      <c r="A30" s="23" t="s">
        <v>47</v>
      </c>
      <c r="B30" s="22" t="s">
        <v>139</v>
      </c>
      <c r="C30" s="8"/>
      <c r="D30" s="8"/>
      <c r="E30" s="8"/>
      <c r="F30" s="8"/>
      <c r="G30" s="8"/>
      <c r="H30" s="8"/>
      <c r="I30" s="8"/>
      <c r="J30" s="8"/>
      <c r="K30" s="10"/>
      <c r="L30" s="10"/>
    </row>
    <row r="31" spans="1:12" x14ac:dyDescent="0.25">
      <c r="A31" s="23" t="s">
        <v>48</v>
      </c>
      <c r="B31" s="22" t="s">
        <v>139</v>
      </c>
      <c r="C31" s="8"/>
      <c r="D31" s="8"/>
      <c r="E31" s="8"/>
      <c r="F31" s="8"/>
      <c r="G31" s="8"/>
      <c r="H31" s="8"/>
      <c r="I31" s="8"/>
      <c r="J31" s="8"/>
      <c r="K31" s="10"/>
      <c r="L31" s="10"/>
    </row>
    <row r="32" spans="1:12" x14ac:dyDescent="0.25">
      <c r="A32" s="23" t="s">
        <v>49</v>
      </c>
      <c r="B32" s="22" t="s">
        <v>139</v>
      </c>
      <c r="C32" s="8"/>
      <c r="D32" s="8"/>
      <c r="E32" s="8"/>
      <c r="F32" s="8"/>
      <c r="G32" s="8"/>
      <c r="H32" s="8"/>
      <c r="I32" s="8"/>
      <c r="J32" s="8"/>
      <c r="K32" s="10"/>
      <c r="L32" s="10"/>
    </row>
    <row r="33" spans="1:12" x14ac:dyDescent="0.25">
      <c r="A33" s="23" t="s">
        <v>50</v>
      </c>
      <c r="B33" s="22" t="s">
        <v>139</v>
      </c>
      <c r="C33" s="8"/>
      <c r="D33" s="8"/>
      <c r="E33" s="8"/>
      <c r="F33" s="8"/>
      <c r="G33" s="8"/>
      <c r="H33" s="8"/>
      <c r="I33" s="8"/>
      <c r="J33" s="8"/>
      <c r="K33" s="10"/>
      <c r="L33" s="10"/>
    </row>
    <row r="34" spans="1:12" x14ac:dyDescent="0.25">
      <c r="A34" s="23" t="s">
        <v>51</v>
      </c>
      <c r="B34" s="22" t="s">
        <v>139</v>
      </c>
      <c r="C34" s="8"/>
      <c r="D34" s="8"/>
      <c r="E34" s="8"/>
      <c r="F34" s="8"/>
      <c r="G34" s="8"/>
      <c r="H34" s="8"/>
      <c r="I34" s="8"/>
      <c r="J34" s="8"/>
      <c r="K34" s="10"/>
      <c r="L34" s="10"/>
    </row>
    <row r="35" spans="1:12" x14ac:dyDescent="0.25">
      <c r="A35" s="23" t="s">
        <v>52</v>
      </c>
      <c r="B35" s="22" t="s">
        <v>140</v>
      </c>
      <c r="C35" s="8"/>
      <c r="D35" s="8"/>
      <c r="E35" s="8"/>
      <c r="F35" s="8"/>
      <c r="G35" s="8"/>
      <c r="H35" s="8"/>
      <c r="I35" s="8"/>
      <c r="J35" s="11"/>
      <c r="K35" s="11"/>
      <c r="L35" s="11"/>
    </row>
    <row r="36" spans="1:12" x14ac:dyDescent="0.25">
      <c r="A36" s="23" t="s">
        <v>53</v>
      </c>
      <c r="B36" s="22" t="s">
        <v>140</v>
      </c>
      <c r="C36" s="8"/>
      <c r="D36" s="8"/>
      <c r="E36" s="8"/>
      <c r="F36" s="8"/>
      <c r="G36" s="8"/>
      <c r="H36" s="8"/>
      <c r="I36" s="8"/>
      <c r="J36" s="11"/>
      <c r="K36" s="11"/>
      <c r="L36" s="11"/>
    </row>
    <row r="37" spans="1:12" x14ac:dyDescent="0.25">
      <c r="A37" s="23" t="s">
        <v>54</v>
      </c>
      <c r="B37" s="22" t="s">
        <v>140</v>
      </c>
      <c r="C37" s="8"/>
      <c r="D37" s="8"/>
      <c r="E37" s="8"/>
      <c r="F37" s="8"/>
      <c r="G37" s="8"/>
      <c r="H37" s="8"/>
      <c r="I37" s="8"/>
      <c r="J37" s="11"/>
      <c r="K37" s="11"/>
      <c r="L37" s="11"/>
    </row>
    <row r="38" spans="1:12" x14ac:dyDescent="0.25">
      <c r="A38" s="23" t="s">
        <v>55</v>
      </c>
      <c r="B38" s="22" t="s">
        <v>140</v>
      </c>
      <c r="C38" s="8"/>
      <c r="D38" s="8"/>
      <c r="E38" s="8"/>
      <c r="F38" s="8"/>
      <c r="G38" s="8"/>
      <c r="H38" s="8"/>
      <c r="I38" s="8"/>
      <c r="J38" s="11"/>
      <c r="K38" s="11"/>
      <c r="L38" s="11"/>
    </row>
    <row r="39" spans="1:12" x14ac:dyDescent="0.25">
      <c r="A39" s="23" t="s">
        <v>56</v>
      </c>
      <c r="B39" s="22" t="s">
        <v>140</v>
      </c>
      <c r="C39" s="8"/>
      <c r="D39" s="8"/>
      <c r="E39" s="8"/>
      <c r="F39" s="8"/>
      <c r="G39" s="8"/>
      <c r="H39" s="8"/>
      <c r="I39" s="8"/>
      <c r="J39" s="11"/>
      <c r="K39" s="11"/>
      <c r="L39" s="11"/>
    </row>
    <row r="40" spans="1:12" x14ac:dyDescent="0.25">
      <c r="A40" s="23" t="s">
        <v>57</v>
      </c>
      <c r="B40" s="22" t="s">
        <v>141</v>
      </c>
      <c r="C40" s="8"/>
      <c r="D40" s="8"/>
      <c r="E40" s="8"/>
      <c r="F40" s="8"/>
      <c r="G40" s="8"/>
      <c r="H40" s="8"/>
      <c r="I40" s="9"/>
      <c r="J40" s="9"/>
      <c r="K40" s="9"/>
      <c r="L40" s="9"/>
    </row>
    <row r="41" spans="1:12" x14ac:dyDescent="0.25">
      <c r="A41" s="23" t="s">
        <v>58</v>
      </c>
      <c r="B41" s="22" t="s">
        <v>141</v>
      </c>
      <c r="C41" s="8"/>
      <c r="D41" s="8"/>
      <c r="E41" s="8"/>
      <c r="F41" s="8"/>
      <c r="G41" s="8"/>
      <c r="H41" s="8"/>
      <c r="I41" s="9"/>
      <c r="J41" s="9"/>
      <c r="K41" s="9"/>
      <c r="L41" s="9"/>
    </row>
    <row r="42" spans="1:12" x14ac:dyDescent="0.25">
      <c r="A42" s="23" t="s">
        <v>59</v>
      </c>
      <c r="B42" s="22" t="s">
        <v>141</v>
      </c>
      <c r="C42" s="8"/>
      <c r="D42" s="8"/>
      <c r="E42" s="8"/>
      <c r="F42" s="8"/>
      <c r="G42" s="8"/>
      <c r="H42" s="8"/>
      <c r="I42" s="9"/>
      <c r="J42" s="9"/>
      <c r="K42" s="9"/>
      <c r="L42" s="9"/>
    </row>
    <row r="43" spans="1:12" x14ac:dyDescent="0.25">
      <c r="A43" s="23" t="s">
        <v>60</v>
      </c>
      <c r="B43" s="22" t="s">
        <v>141</v>
      </c>
      <c r="C43" s="8"/>
      <c r="D43" s="8"/>
      <c r="E43" s="8"/>
      <c r="F43" s="8"/>
      <c r="G43" s="8"/>
      <c r="H43" s="8"/>
      <c r="I43" s="9"/>
      <c r="J43" s="9"/>
      <c r="K43" s="9"/>
      <c r="L43" s="9"/>
    </row>
    <row r="44" spans="1:12" x14ac:dyDescent="0.25">
      <c r="A44" s="23" t="s">
        <v>61</v>
      </c>
      <c r="B44" s="22" t="s">
        <v>141</v>
      </c>
      <c r="C44" s="8"/>
      <c r="D44" s="8"/>
      <c r="E44" s="8"/>
      <c r="F44" s="8"/>
      <c r="G44" s="8"/>
      <c r="H44" s="8"/>
      <c r="I44" s="9"/>
      <c r="J44" s="9"/>
      <c r="K44" s="9"/>
      <c r="L44" s="9"/>
    </row>
    <row r="45" spans="1:12" x14ac:dyDescent="0.25">
      <c r="A45" s="23" t="s">
        <v>62</v>
      </c>
      <c r="B45" s="22" t="s">
        <v>142</v>
      </c>
      <c r="C45" s="8"/>
      <c r="D45" s="8"/>
      <c r="E45" s="8"/>
      <c r="F45" s="8"/>
      <c r="G45" s="8"/>
      <c r="H45" s="10"/>
      <c r="I45" s="10"/>
      <c r="J45" s="10"/>
      <c r="K45" s="10"/>
      <c r="L45" s="10"/>
    </row>
    <row r="46" spans="1:12" x14ac:dyDescent="0.25">
      <c r="A46" s="23" t="s">
        <v>63</v>
      </c>
      <c r="B46" s="22" t="s">
        <v>142</v>
      </c>
      <c r="C46" s="8"/>
      <c r="D46" s="8"/>
      <c r="E46" s="8"/>
      <c r="F46" s="8"/>
      <c r="G46" s="8"/>
      <c r="H46" s="10"/>
      <c r="I46" s="10"/>
      <c r="J46" s="10"/>
      <c r="K46" s="10"/>
      <c r="L46" s="10"/>
    </row>
    <row r="47" spans="1:12" x14ac:dyDescent="0.25">
      <c r="A47" s="23" t="s">
        <v>64</v>
      </c>
      <c r="B47" s="22" t="s">
        <v>142</v>
      </c>
      <c r="C47" s="8"/>
      <c r="D47" s="8"/>
      <c r="E47" s="8"/>
      <c r="F47" s="8"/>
      <c r="G47" s="8"/>
      <c r="H47" s="10"/>
      <c r="I47" s="10"/>
      <c r="J47" s="10"/>
      <c r="K47" s="10"/>
      <c r="L47" s="10"/>
    </row>
    <row r="48" spans="1:12" x14ac:dyDescent="0.25">
      <c r="A48" s="23" t="s">
        <v>65</v>
      </c>
      <c r="B48" s="22" t="s">
        <v>142</v>
      </c>
      <c r="C48" s="8"/>
      <c r="D48" s="8"/>
      <c r="E48" s="8"/>
      <c r="F48" s="8"/>
      <c r="G48" s="8"/>
      <c r="H48" s="10"/>
      <c r="I48" s="10"/>
      <c r="J48" s="10"/>
      <c r="K48" s="10"/>
      <c r="L48" s="10"/>
    </row>
    <row r="49" spans="1:12" x14ac:dyDescent="0.25">
      <c r="A49" s="23" t="s">
        <v>66</v>
      </c>
      <c r="B49" s="22" t="s">
        <v>142</v>
      </c>
      <c r="C49" s="8"/>
      <c r="D49" s="8"/>
      <c r="E49" s="8"/>
      <c r="F49" s="8"/>
      <c r="G49" s="8"/>
      <c r="H49" s="10"/>
      <c r="I49" s="10"/>
      <c r="J49" s="10"/>
      <c r="K49" s="10"/>
      <c r="L49" s="10"/>
    </row>
    <row r="50" spans="1:12" x14ac:dyDescent="0.25">
      <c r="A50" s="23" t="s">
        <v>67</v>
      </c>
      <c r="B50" s="22" t="s">
        <v>142</v>
      </c>
      <c r="C50" s="8"/>
      <c r="D50" s="8"/>
      <c r="E50" s="8"/>
      <c r="F50" s="8"/>
      <c r="G50" s="8"/>
      <c r="H50" s="10"/>
      <c r="I50" s="10"/>
      <c r="J50" s="10"/>
      <c r="K50" s="10"/>
      <c r="L50" s="10"/>
    </row>
    <row r="51" spans="1:12" x14ac:dyDescent="0.25">
      <c r="A51" s="23" t="s">
        <v>68</v>
      </c>
      <c r="B51" s="22" t="s">
        <v>142</v>
      </c>
      <c r="C51" s="8"/>
      <c r="D51" s="8"/>
      <c r="E51" s="8"/>
      <c r="F51" s="8"/>
      <c r="G51" s="8"/>
      <c r="H51" s="10"/>
      <c r="I51" s="10"/>
      <c r="J51" s="10"/>
      <c r="K51" s="10"/>
      <c r="L51" s="10"/>
    </row>
    <row r="52" spans="1:12" x14ac:dyDescent="0.25">
      <c r="A52" s="23" t="s">
        <v>69</v>
      </c>
      <c r="B52" s="22" t="s">
        <v>143</v>
      </c>
      <c r="C52" s="8"/>
      <c r="D52" s="8"/>
      <c r="E52" s="8"/>
      <c r="F52" s="8"/>
      <c r="G52" s="11"/>
      <c r="H52" s="11"/>
      <c r="I52" s="11"/>
      <c r="J52" s="11"/>
      <c r="K52" s="11"/>
      <c r="L52" s="11"/>
    </row>
    <row r="53" spans="1:12" x14ac:dyDescent="0.25">
      <c r="A53" s="23" t="s">
        <v>70</v>
      </c>
      <c r="B53" s="22" t="s">
        <v>143</v>
      </c>
      <c r="C53" s="8"/>
      <c r="D53" s="8"/>
      <c r="E53" s="8"/>
      <c r="F53" s="8"/>
      <c r="G53" s="11"/>
      <c r="H53" s="11"/>
      <c r="I53" s="11"/>
      <c r="J53" s="11"/>
      <c r="K53" s="11"/>
      <c r="L53" s="11"/>
    </row>
    <row r="54" spans="1:12" x14ac:dyDescent="0.25">
      <c r="A54" s="23" t="s">
        <v>71</v>
      </c>
      <c r="B54" s="22" t="s">
        <v>143</v>
      </c>
      <c r="C54" s="8"/>
      <c r="D54" s="8"/>
      <c r="E54" s="8"/>
      <c r="F54" s="8"/>
      <c r="G54" s="11"/>
      <c r="H54" s="11"/>
      <c r="I54" s="11"/>
      <c r="J54" s="11"/>
      <c r="K54" s="11"/>
      <c r="L54" s="11"/>
    </row>
    <row r="55" spans="1:12" x14ac:dyDescent="0.25">
      <c r="A55" s="23" t="s">
        <v>72</v>
      </c>
      <c r="B55" s="22" t="s">
        <v>143</v>
      </c>
      <c r="C55" s="8"/>
      <c r="D55" s="8"/>
      <c r="E55" s="8"/>
      <c r="F55" s="8"/>
      <c r="G55" s="11"/>
      <c r="H55" s="11"/>
      <c r="I55" s="11"/>
      <c r="J55" s="11"/>
      <c r="K55" s="11"/>
      <c r="L55" s="11"/>
    </row>
    <row r="56" spans="1:12" x14ac:dyDescent="0.25">
      <c r="A56" s="23" t="s">
        <v>73</v>
      </c>
      <c r="B56" s="22" t="s">
        <v>143</v>
      </c>
      <c r="C56" s="8"/>
      <c r="D56" s="8"/>
      <c r="E56" s="8"/>
      <c r="F56" s="8"/>
      <c r="G56" s="11"/>
      <c r="H56" s="11"/>
      <c r="I56" s="11"/>
      <c r="J56" s="11"/>
      <c r="K56" s="11"/>
      <c r="L56" s="11"/>
    </row>
    <row r="57" spans="1:12" x14ac:dyDescent="0.25">
      <c r="A57" s="23" t="s">
        <v>74</v>
      </c>
      <c r="B57" s="22" t="s">
        <v>144</v>
      </c>
      <c r="C57" s="8"/>
      <c r="D57" s="8"/>
      <c r="E57" s="8"/>
      <c r="F57" s="9"/>
      <c r="G57" s="9"/>
      <c r="H57" s="9"/>
      <c r="I57" s="9"/>
      <c r="J57" s="9"/>
      <c r="K57" s="9"/>
      <c r="L57" s="9"/>
    </row>
    <row r="58" spans="1:12" x14ac:dyDescent="0.25">
      <c r="A58" s="23" t="s">
        <v>75</v>
      </c>
      <c r="B58" s="22" t="s">
        <v>144</v>
      </c>
      <c r="C58" s="8"/>
      <c r="D58" s="8"/>
      <c r="E58" s="8"/>
      <c r="F58" s="9"/>
      <c r="G58" s="9"/>
      <c r="H58" s="9"/>
      <c r="I58" s="9"/>
      <c r="J58" s="9"/>
      <c r="K58" s="9"/>
      <c r="L58" s="9"/>
    </row>
    <row r="59" spans="1:12" x14ac:dyDescent="0.25">
      <c r="A59" s="23" t="s">
        <v>76</v>
      </c>
      <c r="B59" s="22" t="s">
        <v>144</v>
      </c>
      <c r="C59" s="8"/>
      <c r="D59" s="8"/>
      <c r="E59" s="8"/>
      <c r="F59" s="9"/>
      <c r="G59" s="9"/>
      <c r="H59" s="9"/>
      <c r="I59" s="9"/>
      <c r="J59" s="9"/>
      <c r="K59" s="9"/>
      <c r="L59" s="9"/>
    </row>
    <row r="60" spans="1:12" x14ac:dyDescent="0.25">
      <c r="A60" s="23" t="s">
        <v>77</v>
      </c>
      <c r="B60" s="22" t="s">
        <v>144</v>
      </c>
      <c r="C60" s="8"/>
      <c r="D60" s="8"/>
      <c r="E60" s="8"/>
      <c r="F60" s="9"/>
      <c r="G60" s="9"/>
      <c r="H60" s="9"/>
      <c r="I60" s="9"/>
      <c r="J60" s="9"/>
      <c r="K60" s="9"/>
      <c r="L60" s="9"/>
    </row>
    <row r="61" spans="1:12" x14ac:dyDescent="0.25">
      <c r="A61" s="23" t="s">
        <v>78</v>
      </c>
      <c r="B61" s="22" t="s">
        <v>144</v>
      </c>
      <c r="C61" s="8"/>
      <c r="D61" s="8"/>
      <c r="E61" s="8"/>
      <c r="F61" s="9"/>
      <c r="G61" s="9"/>
      <c r="H61" s="9"/>
      <c r="I61" s="9"/>
      <c r="J61" s="9"/>
      <c r="K61" s="9"/>
      <c r="L61" s="9"/>
    </row>
    <row r="62" spans="1:12" x14ac:dyDescent="0.25">
      <c r="A62" s="23" t="s">
        <v>79</v>
      </c>
      <c r="B62" s="22" t="s">
        <v>145</v>
      </c>
      <c r="C62" s="8"/>
      <c r="D62" s="8"/>
      <c r="E62" s="10"/>
      <c r="F62" s="10"/>
      <c r="G62" s="10"/>
      <c r="H62" s="10"/>
      <c r="I62" s="10"/>
      <c r="J62" s="10"/>
      <c r="K62" s="10"/>
      <c r="L62" s="10"/>
    </row>
    <row r="63" spans="1:12" x14ac:dyDescent="0.25">
      <c r="A63" s="23" t="s">
        <v>80</v>
      </c>
      <c r="B63" s="22" t="s">
        <v>145</v>
      </c>
      <c r="C63" s="8"/>
      <c r="D63" s="8"/>
      <c r="E63" s="10"/>
      <c r="F63" s="10"/>
      <c r="G63" s="10"/>
      <c r="H63" s="10"/>
      <c r="I63" s="10"/>
      <c r="J63" s="10"/>
      <c r="K63" s="10"/>
      <c r="L63" s="10"/>
    </row>
    <row r="64" spans="1:12" x14ac:dyDescent="0.25">
      <c r="A64" s="23" t="s">
        <v>81</v>
      </c>
      <c r="B64" s="22" t="s">
        <v>145</v>
      </c>
      <c r="C64" s="8"/>
      <c r="D64" s="8"/>
      <c r="E64" s="10"/>
      <c r="F64" s="10"/>
      <c r="G64" s="10"/>
      <c r="H64" s="10"/>
      <c r="I64" s="10"/>
      <c r="J64" s="10"/>
      <c r="K64" s="10"/>
      <c r="L64" s="10"/>
    </row>
    <row r="65" spans="1:12" x14ac:dyDescent="0.25">
      <c r="A65" s="23" t="s">
        <v>82</v>
      </c>
      <c r="B65" s="22" t="s">
        <v>145</v>
      </c>
      <c r="C65" s="8"/>
      <c r="D65" s="8"/>
      <c r="E65" s="10"/>
      <c r="F65" s="10"/>
      <c r="G65" s="10"/>
      <c r="H65" s="10"/>
      <c r="I65" s="10"/>
      <c r="J65" s="10"/>
      <c r="K65" s="10"/>
      <c r="L65" s="10"/>
    </row>
    <row r="66" spans="1:12" x14ac:dyDescent="0.25">
      <c r="A66" s="23" t="s">
        <v>83</v>
      </c>
      <c r="B66" s="22" t="s">
        <v>146</v>
      </c>
      <c r="C66" s="8"/>
      <c r="D66" s="11"/>
      <c r="E66" s="11"/>
      <c r="F66" s="11"/>
      <c r="G66" s="11"/>
      <c r="H66" s="11"/>
      <c r="I66" s="11"/>
      <c r="J66" s="11"/>
      <c r="K66" s="11"/>
      <c r="L66" s="11"/>
    </row>
    <row r="67" spans="1:12" x14ac:dyDescent="0.25">
      <c r="A67" s="23" t="s">
        <v>84</v>
      </c>
      <c r="B67" s="22" t="s">
        <v>146</v>
      </c>
      <c r="C67" s="8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5">
      <c r="A68" s="23" t="s">
        <v>85</v>
      </c>
      <c r="B68" s="22" t="s">
        <v>146</v>
      </c>
      <c r="C68" s="8"/>
      <c r="D68" s="11"/>
      <c r="E68" s="11"/>
      <c r="F68" s="11"/>
      <c r="G68" s="11"/>
      <c r="H68" s="11"/>
      <c r="I68" s="11"/>
      <c r="J68" s="11"/>
      <c r="K68" s="11"/>
      <c r="L68" s="11"/>
    </row>
    <row r="69" spans="1:12" x14ac:dyDescent="0.25">
      <c r="A69" s="23" t="s">
        <v>86</v>
      </c>
      <c r="B69" s="22" t="s">
        <v>146</v>
      </c>
      <c r="C69" s="8"/>
      <c r="D69" s="11"/>
      <c r="E69" s="11"/>
      <c r="F69" s="11"/>
      <c r="G69" s="11"/>
      <c r="H69" s="11"/>
      <c r="I69" s="11"/>
      <c r="J69" s="11"/>
      <c r="K69" s="11"/>
      <c r="L69" s="11"/>
    </row>
    <row r="70" spans="1:12" x14ac:dyDescent="0.25">
      <c r="A70" s="23" t="s">
        <v>87</v>
      </c>
      <c r="B70" s="22" t="s">
        <v>146</v>
      </c>
      <c r="C70" s="8"/>
      <c r="D70" s="11"/>
      <c r="E70" s="11"/>
      <c r="F70" s="11"/>
      <c r="G70" s="11"/>
      <c r="H70" s="11"/>
      <c r="I70" s="11"/>
      <c r="J70" s="11"/>
      <c r="K70" s="11"/>
      <c r="L70" s="11"/>
    </row>
    <row r="71" spans="1:12" x14ac:dyDescent="0.25">
      <c r="A71" s="23" t="s">
        <v>88</v>
      </c>
      <c r="B71" s="22" t="s">
        <v>146</v>
      </c>
      <c r="C71" s="8"/>
      <c r="D71" s="11"/>
      <c r="E71" s="11"/>
      <c r="F71" s="11"/>
      <c r="G71" s="11"/>
      <c r="H71" s="11"/>
      <c r="I71" s="11"/>
      <c r="J71" s="11"/>
      <c r="K71" s="11"/>
      <c r="L71" s="11"/>
    </row>
    <row r="72" spans="1:12" x14ac:dyDescent="0.25">
      <c r="A72" s="23" t="s">
        <v>89</v>
      </c>
      <c r="B72" s="22" t="s">
        <v>146</v>
      </c>
      <c r="C72" s="8"/>
      <c r="D72" s="11"/>
      <c r="E72" s="11"/>
      <c r="F72" s="11"/>
      <c r="G72" s="11"/>
      <c r="H72" s="11"/>
      <c r="I72" s="11"/>
      <c r="J72" s="11"/>
      <c r="K72" s="11"/>
      <c r="L72" s="11"/>
    </row>
    <row r="73" spans="1:12" x14ac:dyDescent="0.25">
      <c r="A73" s="23" t="s">
        <v>90</v>
      </c>
      <c r="B73" s="22" t="s">
        <v>147</v>
      </c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x14ac:dyDescent="0.25">
      <c r="A74" s="23" t="s">
        <v>91</v>
      </c>
      <c r="B74" s="22" t="s">
        <v>147</v>
      </c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12" x14ac:dyDescent="0.25">
      <c r="A75" s="23" t="s">
        <v>92</v>
      </c>
      <c r="B75" s="22" t="s">
        <v>147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x14ac:dyDescent="0.25">
      <c r="A76" s="23" t="s">
        <v>93</v>
      </c>
      <c r="B76" s="22" t="s">
        <v>147</v>
      </c>
      <c r="C76" s="9"/>
      <c r="D76" s="9"/>
      <c r="E76" s="9"/>
      <c r="F76" s="9"/>
      <c r="G76" s="9"/>
      <c r="H76" s="9"/>
      <c r="I76" s="9"/>
      <c r="J76" s="9"/>
      <c r="K76" s="9"/>
      <c r="L76" s="9"/>
    </row>
    <row r="77" spans="1:12" x14ac:dyDescent="0.25">
      <c r="B77" s="33" t="s">
        <v>150</v>
      </c>
      <c r="C77" s="7" t="s">
        <v>14</v>
      </c>
      <c r="D77" s="7" t="s">
        <v>15</v>
      </c>
      <c r="E77" s="7" t="s">
        <v>16</v>
      </c>
      <c r="F77" s="7" t="s">
        <v>17</v>
      </c>
      <c r="G77" s="7" t="s">
        <v>18</v>
      </c>
      <c r="H77" s="7" t="s">
        <v>19</v>
      </c>
      <c r="I77" s="7" t="s">
        <v>20</v>
      </c>
      <c r="J77" s="7" t="s">
        <v>21</v>
      </c>
      <c r="K77" s="7" t="s">
        <v>22</v>
      </c>
      <c r="L77" s="7" t="s">
        <v>23</v>
      </c>
    </row>
    <row r="78" spans="1:12" x14ac:dyDescent="0.25">
      <c r="C78" s="7" t="s">
        <v>6</v>
      </c>
      <c r="D78" s="7" t="s">
        <v>7</v>
      </c>
      <c r="E78" s="7" t="s">
        <v>8</v>
      </c>
      <c r="F78" s="7" t="s">
        <v>9</v>
      </c>
      <c r="G78" s="7" t="s">
        <v>10</v>
      </c>
      <c r="H78" s="7">
        <v>2009</v>
      </c>
      <c r="I78" s="7">
        <v>2010</v>
      </c>
      <c r="J78" s="7" t="s">
        <v>11</v>
      </c>
      <c r="K78" s="7" t="s">
        <v>12</v>
      </c>
      <c r="L78" s="7" t="s">
        <v>13</v>
      </c>
    </row>
    <row r="79" spans="1:12" x14ac:dyDescent="0.25"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5"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3:12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3:12" x14ac:dyDescent="0.25"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3:12" x14ac:dyDescent="0.25"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3:12" x14ac:dyDescent="0.25"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3:12" x14ac:dyDescent="0.25"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3:12" x14ac:dyDescent="0.25"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3:12" x14ac:dyDescent="0.25"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3:12" x14ac:dyDescent="0.25"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3:12" x14ac:dyDescent="0.25"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3:12" x14ac:dyDescent="0.25"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3:12" x14ac:dyDescent="0.25"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3:12" x14ac:dyDescent="0.25"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3:12" x14ac:dyDescent="0.25"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3:12" x14ac:dyDescent="0.25"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3:12" x14ac:dyDescent="0.25"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3:12" x14ac:dyDescent="0.25"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3:12" x14ac:dyDescent="0.25"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3:12" x14ac:dyDescent="0.25"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3:12" x14ac:dyDescent="0.25"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3:12" x14ac:dyDescent="0.25"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3:12" x14ac:dyDescent="0.25"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3:12" x14ac:dyDescent="0.25"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3:12" x14ac:dyDescent="0.25"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3:12" x14ac:dyDescent="0.25"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3:12" x14ac:dyDescent="0.25"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3:12" x14ac:dyDescent="0.25"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3:12" x14ac:dyDescent="0.25"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3:12" x14ac:dyDescent="0.25"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3:12" x14ac:dyDescent="0.25"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3:12" x14ac:dyDescent="0.25"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3:12" x14ac:dyDescent="0.25"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3:12" x14ac:dyDescent="0.25"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3:12" x14ac:dyDescent="0.25"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3:12" x14ac:dyDescent="0.25"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3:12" x14ac:dyDescent="0.25"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3:12" x14ac:dyDescent="0.25"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3:12" x14ac:dyDescent="0.25"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3:12" x14ac:dyDescent="0.25"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3:12" x14ac:dyDescent="0.25"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3:12" x14ac:dyDescent="0.25"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3:12" x14ac:dyDescent="0.25"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3:12" x14ac:dyDescent="0.25"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3:12" x14ac:dyDescent="0.25"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3:12" x14ac:dyDescent="0.25"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3:12" x14ac:dyDescent="0.25"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3:12" x14ac:dyDescent="0.25"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3:12" x14ac:dyDescent="0.25"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3:12" x14ac:dyDescent="0.25"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3:12" x14ac:dyDescent="0.25"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3:12" x14ac:dyDescent="0.25"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3:12" x14ac:dyDescent="0.25"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3:12" x14ac:dyDescent="0.25"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3:12" x14ac:dyDescent="0.25"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3:12" x14ac:dyDescent="0.25"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3:12" x14ac:dyDescent="0.25"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3:12" x14ac:dyDescent="0.25"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3:12" x14ac:dyDescent="0.25"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3:12" x14ac:dyDescent="0.25"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3:12" x14ac:dyDescent="0.25"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3:12" x14ac:dyDescent="0.25"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3:12" x14ac:dyDescent="0.25"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3:12" x14ac:dyDescent="0.25"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3:12" x14ac:dyDescent="0.25"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3:12" x14ac:dyDescent="0.25"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3:12" x14ac:dyDescent="0.25"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3:12" x14ac:dyDescent="0.25"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3:12" x14ac:dyDescent="0.25"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3:12" x14ac:dyDescent="0.25"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3:12" x14ac:dyDescent="0.25"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3:12" x14ac:dyDescent="0.25"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3:12" x14ac:dyDescent="0.25"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3:12" x14ac:dyDescent="0.25"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3:12" x14ac:dyDescent="0.25"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3:12" x14ac:dyDescent="0.25"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3:12" x14ac:dyDescent="0.25"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3:12" x14ac:dyDescent="0.25"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3:12" x14ac:dyDescent="0.25">
      <c r="C157" s="6"/>
      <c r="D157" s="6"/>
      <c r="E157" s="6"/>
      <c r="F157" s="6"/>
      <c r="G157" s="6"/>
      <c r="H157" s="6"/>
      <c r="I157" s="6"/>
      <c r="J157" s="6"/>
      <c r="K157" s="6"/>
      <c r="L157" s="6"/>
    </row>
  </sheetData>
  <printOptions horizontalCentered="1"/>
  <pageMargins left="0.7" right="0.7" top="0.75" bottom="0.75" header="0.3" footer="0.3"/>
  <pageSetup scale="7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sheetData/>
  <printOptions horizontalCentered="1"/>
  <pageMargins left="0.7" right="0.7" top="0.75" bottom="0.75" header="0.3" footer="0.3"/>
  <pageSetup scale="8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sheetData/>
  <printOptions horizontalCentered="1"/>
  <pageMargins left="0.7" right="0.7" top="0.75" bottom="0.75" header="0.3" footer="0.3"/>
  <pageSetup scale="7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5"/>
  <sheetViews>
    <sheetView workbookViewId="0">
      <selection activeCell="N22" sqref="N22"/>
    </sheetView>
  </sheetViews>
  <sheetFormatPr defaultRowHeight="15" x14ac:dyDescent="0.25"/>
  <cols>
    <col min="1" max="1" width="11.7109375" customWidth="1"/>
    <col min="2" max="2" width="12.140625" bestFit="1" customWidth="1"/>
    <col min="3" max="3" width="13.42578125" bestFit="1" customWidth="1"/>
    <col min="4" max="4" width="7.7109375" bestFit="1" customWidth="1"/>
    <col min="5" max="5" width="20.42578125" customWidth="1"/>
    <col min="6" max="6" width="13.140625" customWidth="1"/>
    <col min="7" max="7" width="16.85546875" customWidth="1"/>
    <col min="9" max="9" width="12.140625" bestFit="1" customWidth="1"/>
    <col min="10" max="10" width="12.85546875" bestFit="1" customWidth="1"/>
    <col min="12" max="12" width="13.140625" customWidth="1"/>
    <col min="15" max="15" width="12" customWidth="1"/>
  </cols>
  <sheetData>
    <row r="2" spans="1:15" x14ac:dyDescent="0.25">
      <c r="N2" s="2" t="s">
        <v>148</v>
      </c>
    </row>
    <row r="3" spans="1:15" x14ac:dyDescent="0.25">
      <c r="N3" s="2" t="s">
        <v>115</v>
      </c>
    </row>
    <row r="4" spans="1:15" x14ac:dyDescent="0.25">
      <c r="M4" s="2" t="s">
        <v>103</v>
      </c>
      <c r="N4" s="18">
        <v>10000</v>
      </c>
    </row>
    <row r="5" spans="1:15" x14ac:dyDescent="0.25">
      <c r="M5" s="2" t="s">
        <v>104</v>
      </c>
      <c r="N5" s="18">
        <v>0</v>
      </c>
    </row>
    <row r="6" spans="1:15" ht="18.75" x14ac:dyDescent="0.3">
      <c r="A6" s="19" t="s">
        <v>137</v>
      </c>
      <c r="J6" s="2" t="s">
        <v>136</v>
      </c>
      <c r="K6" s="18">
        <v>127</v>
      </c>
      <c r="M6" s="2" t="s">
        <v>105</v>
      </c>
      <c r="N6" s="18">
        <v>5000</v>
      </c>
    </row>
    <row r="7" spans="1:15" x14ac:dyDescent="0.25">
      <c r="I7" s="2"/>
      <c r="J7" s="24"/>
      <c r="M7" s="2" t="s">
        <v>106</v>
      </c>
      <c r="N7" s="18">
        <v>1200</v>
      </c>
    </row>
    <row r="8" spans="1:15" x14ac:dyDescent="0.25">
      <c r="A8" s="25" t="s">
        <v>149</v>
      </c>
      <c r="I8" s="2"/>
      <c r="J8" s="24"/>
      <c r="M8" s="2" t="s">
        <v>107</v>
      </c>
      <c r="N8" s="18">
        <v>0</v>
      </c>
    </row>
    <row r="9" spans="1:15" x14ac:dyDescent="0.25">
      <c r="M9" s="2" t="s">
        <v>108</v>
      </c>
      <c r="N9" s="18">
        <v>0</v>
      </c>
    </row>
    <row r="10" spans="1:15" x14ac:dyDescent="0.25">
      <c r="A10" s="2" t="s">
        <v>94</v>
      </c>
      <c r="B10" s="2" t="s">
        <v>95</v>
      </c>
      <c r="C10" s="2" t="s">
        <v>96</v>
      </c>
      <c r="D10" s="2" t="s">
        <v>97</v>
      </c>
      <c r="E10" s="2" t="s">
        <v>98</v>
      </c>
      <c r="F10" s="26" t="s">
        <v>100</v>
      </c>
      <c r="G10" s="26" t="s">
        <v>135</v>
      </c>
      <c r="H10" s="2" t="s">
        <v>99</v>
      </c>
      <c r="I10" s="2" t="s">
        <v>101</v>
      </c>
      <c r="J10" s="2" t="s">
        <v>102</v>
      </c>
      <c r="M10" s="2" t="s">
        <v>109</v>
      </c>
      <c r="N10" s="18">
        <v>0</v>
      </c>
    </row>
    <row r="11" spans="1:15" x14ac:dyDescent="0.25">
      <c r="A11" s="29">
        <v>200</v>
      </c>
      <c r="B11" s="30">
        <f t="shared" ref="B11:B51" si="0">$K$6</f>
        <v>127</v>
      </c>
      <c r="C11" s="30">
        <f>B11*A11</f>
        <v>25400</v>
      </c>
      <c r="D11" s="31">
        <v>12</v>
      </c>
      <c r="E11" s="30">
        <f>D11*C11</f>
        <v>304800</v>
      </c>
      <c r="F11" s="32">
        <f>$N$11</f>
        <v>16200</v>
      </c>
      <c r="G11" s="32">
        <f t="shared" ref="G11:G51" si="1">(C11+F11)</f>
        <v>41600</v>
      </c>
      <c r="H11" s="30">
        <f>$O$34</f>
        <v>41955</v>
      </c>
      <c r="I11" s="30">
        <f t="shared" ref="I11:I51" si="2">(C11+F11)-H11</f>
        <v>-355</v>
      </c>
      <c r="J11" s="30">
        <f t="shared" ref="J11:J51" si="3">I11*D11</f>
        <v>-4260</v>
      </c>
      <c r="M11" s="2" t="s">
        <v>134</v>
      </c>
      <c r="N11" s="14">
        <f>SUM(N4:N10)</f>
        <v>16200</v>
      </c>
    </row>
    <row r="12" spans="1:15" ht="14.25" customHeight="1" x14ac:dyDescent="0.25">
      <c r="A12" s="29">
        <v>250</v>
      </c>
      <c r="B12" s="30">
        <f t="shared" si="0"/>
        <v>127</v>
      </c>
      <c r="C12" s="30">
        <f t="shared" ref="C12:C36" si="4">B12*A12</f>
        <v>31750</v>
      </c>
      <c r="D12" s="31">
        <v>12</v>
      </c>
      <c r="E12" s="30">
        <f t="shared" ref="E12:E36" si="5">D12*C12</f>
        <v>381000</v>
      </c>
      <c r="F12" s="32">
        <f t="shared" ref="F12:F51" si="6">$N$11</f>
        <v>16200</v>
      </c>
      <c r="G12" s="32">
        <f t="shared" si="1"/>
        <v>47950</v>
      </c>
      <c r="H12" s="30">
        <f t="shared" ref="H12:H51" si="7">$O$34</f>
        <v>41955</v>
      </c>
      <c r="I12" s="30">
        <f t="shared" si="2"/>
        <v>5995</v>
      </c>
      <c r="J12" s="30">
        <f t="shared" si="3"/>
        <v>71940</v>
      </c>
    </row>
    <row r="13" spans="1:15" x14ac:dyDescent="0.25">
      <c r="A13" s="29">
        <v>300</v>
      </c>
      <c r="B13" s="30">
        <f t="shared" si="0"/>
        <v>127</v>
      </c>
      <c r="C13" s="30">
        <f t="shared" si="4"/>
        <v>38100</v>
      </c>
      <c r="D13" s="31">
        <v>12</v>
      </c>
      <c r="E13" s="30">
        <f t="shared" si="5"/>
        <v>457200</v>
      </c>
      <c r="F13" s="32">
        <f t="shared" si="6"/>
        <v>16200</v>
      </c>
      <c r="G13" s="32">
        <f t="shared" si="1"/>
        <v>54300</v>
      </c>
      <c r="H13" s="30">
        <f t="shared" si="7"/>
        <v>41955</v>
      </c>
      <c r="I13" s="30">
        <f t="shared" si="2"/>
        <v>12345</v>
      </c>
      <c r="J13" s="30">
        <f t="shared" si="3"/>
        <v>148140</v>
      </c>
      <c r="M13" s="15" t="s">
        <v>114</v>
      </c>
      <c r="N13" s="2" t="s">
        <v>110</v>
      </c>
      <c r="O13" s="2" t="s">
        <v>111</v>
      </c>
    </row>
    <row r="14" spans="1:15" x14ac:dyDescent="0.25">
      <c r="A14" s="29">
        <v>350</v>
      </c>
      <c r="B14" s="30">
        <f t="shared" si="0"/>
        <v>127</v>
      </c>
      <c r="C14" s="30">
        <f t="shared" si="4"/>
        <v>44450</v>
      </c>
      <c r="D14" s="31">
        <v>12</v>
      </c>
      <c r="E14" s="30">
        <f t="shared" si="5"/>
        <v>533400</v>
      </c>
      <c r="F14" s="32">
        <f t="shared" si="6"/>
        <v>16200</v>
      </c>
      <c r="G14" s="32">
        <f t="shared" si="1"/>
        <v>60650</v>
      </c>
      <c r="H14" s="30">
        <f t="shared" si="7"/>
        <v>41955</v>
      </c>
      <c r="I14" s="30">
        <f t="shared" si="2"/>
        <v>18695</v>
      </c>
      <c r="J14" s="30">
        <f t="shared" si="3"/>
        <v>224340</v>
      </c>
      <c r="L14" s="15" t="s">
        <v>121</v>
      </c>
      <c r="M14" s="18">
        <v>650</v>
      </c>
      <c r="N14" s="17">
        <v>8</v>
      </c>
      <c r="O14" s="1">
        <f>N14*M14</f>
        <v>5200</v>
      </c>
    </row>
    <row r="15" spans="1:15" x14ac:dyDescent="0.25">
      <c r="A15" s="29">
        <v>400</v>
      </c>
      <c r="B15" s="30">
        <f t="shared" si="0"/>
        <v>127</v>
      </c>
      <c r="C15" s="30">
        <f t="shared" si="4"/>
        <v>50800</v>
      </c>
      <c r="D15" s="31">
        <v>12</v>
      </c>
      <c r="E15" s="30">
        <f t="shared" si="5"/>
        <v>609600</v>
      </c>
      <c r="F15" s="32">
        <f t="shared" si="6"/>
        <v>16200</v>
      </c>
      <c r="G15" s="32">
        <f t="shared" si="1"/>
        <v>67000</v>
      </c>
      <c r="H15" s="30">
        <f t="shared" si="7"/>
        <v>41955</v>
      </c>
      <c r="I15" s="30">
        <f t="shared" si="2"/>
        <v>25045</v>
      </c>
      <c r="J15" s="30">
        <f t="shared" si="3"/>
        <v>300540</v>
      </c>
      <c r="L15" s="15" t="s">
        <v>122</v>
      </c>
      <c r="M15" s="18">
        <v>15</v>
      </c>
      <c r="N15" s="17">
        <v>30</v>
      </c>
      <c r="O15" s="1">
        <f t="shared" ref="O15:O33" si="8">N15*M15</f>
        <v>450</v>
      </c>
    </row>
    <row r="16" spans="1:15" x14ac:dyDescent="0.25">
      <c r="A16" s="29">
        <v>450</v>
      </c>
      <c r="B16" s="30">
        <f t="shared" si="0"/>
        <v>127</v>
      </c>
      <c r="C16" s="30">
        <f t="shared" si="4"/>
        <v>57150</v>
      </c>
      <c r="D16" s="31">
        <v>12</v>
      </c>
      <c r="E16" s="30">
        <f t="shared" si="5"/>
        <v>685800</v>
      </c>
      <c r="F16" s="32">
        <f t="shared" si="6"/>
        <v>16200</v>
      </c>
      <c r="G16" s="32">
        <f t="shared" si="1"/>
        <v>73350</v>
      </c>
      <c r="H16" s="30">
        <f t="shared" si="7"/>
        <v>41955</v>
      </c>
      <c r="I16" s="30">
        <f t="shared" si="2"/>
        <v>31395</v>
      </c>
      <c r="J16" s="30">
        <f t="shared" si="3"/>
        <v>376740</v>
      </c>
      <c r="L16" s="15" t="s">
        <v>123</v>
      </c>
      <c r="M16" s="18">
        <v>89</v>
      </c>
      <c r="N16" s="17">
        <v>5</v>
      </c>
      <c r="O16" s="1">
        <f t="shared" si="8"/>
        <v>445</v>
      </c>
    </row>
    <row r="17" spans="1:15" x14ac:dyDescent="0.25">
      <c r="A17" s="29">
        <v>500</v>
      </c>
      <c r="B17" s="30">
        <f t="shared" si="0"/>
        <v>127</v>
      </c>
      <c r="C17" s="30">
        <f t="shared" si="4"/>
        <v>63500</v>
      </c>
      <c r="D17" s="31">
        <v>12</v>
      </c>
      <c r="E17" s="30">
        <f t="shared" si="5"/>
        <v>762000</v>
      </c>
      <c r="F17" s="32">
        <f t="shared" si="6"/>
        <v>16200</v>
      </c>
      <c r="G17" s="32">
        <f t="shared" si="1"/>
        <v>79700</v>
      </c>
      <c r="H17" s="30">
        <f t="shared" si="7"/>
        <v>41955</v>
      </c>
      <c r="I17" s="30">
        <f t="shared" si="2"/>
        <v>37745</v>
      </c>
      <c r="J17" s="30">
        <f t="shared" si="3"/>
        <v>452940</v>
      </c>
      <c r="L17" s="15" t="s">
        <v>124</v>
      </c>
      <c r="M17" s="18">
        <v>10</v>
      </c>
      <c r="N17" s="17">
        <v>1</v>
      </c>
      <c r="O17" s="1">
        <f t="shared" si="8"/>
        <v>10</v>
      </c>
    </row>
    <row r="18" spans="1:15" x14ac:dyDescent="0.25">
      <c r="A18" s="29">
        <v>600</v>
      </c>
      <c r="B18" s="30">
        <f t="shared" si="0"/>
        <v>127</v>
      </c>
      <c r="C18" s="30">
        <f t="shared" si="4"/>
        <v>76200</v>
      </c>
      <c r="D18" s="31">
        <v>12</v>
      </c>
      <c r="E18" s="30">
        <f t="shared" si="5"/>
        <v>914400</v>
      </c>
      <c r="F18" s="32">
        <f t="shared" si="6"/>
        <v>16200</v>
      </c>
      <c r="G18" s="32">
        <f t="shared" si="1"/>
        <v>92400</v>
      </c>
      <c r="H18" s="30">
        <f t="shared" si="7"/>
        <v>41955</v>
      </c>
      <c r="I18" s="30">
        <f t="shared" si="2"/>
        <v>50445</v>
      </c>
      <c r="J18" s="30">
        <f t="shared" si="3"/>
        <v>605340</v>
      </c>
      <c r="L18" s="15" t="s">
        <v>125</v>
      </c>
      <c r="M18" s="18">
        <v>250</v>
      </c>
      <c r="N18" s="17">
        <v>1</v>
      </c>
      <c r="O18" s="1">
        <f t="shared" si="8"/>
        <v>250</v>
      </c>
    </row>
    <row r="19" spans="1:15" x14ac:dyDescent="0.25">
      <c r="A19" s="29">
        <v>700</v>
      </c>
      <c r="B19" s="30">
        <f t="shared" si="0"/>
        <v>127</v>
      </c>
      <c r="C19" s="30">
        <f t="shared" si="4"/>
        <v>88900</v>
      </c>
      <c r="D19" s="31">
        <v>12</v>
      </c>
      <c r="E19" s="30">
        <f t="shared" si="5"/>
        <v>1066800</v>
      </c>
      <c r="F19" s="32">
        <f t="shared" si="6"/>
        <v>16200</v>
      </c>
      <c r="G19" s="32">
        <f t="shared" si="1"/>
        <v>105100</v>
      </c>
      <c r="H19" s="30">
        <f t="shared" si="7"/>
        <v>41955</v>
      </c>
      <c r="I19" s="30">
        <f t="shared" si="2"/>
        <v>63145</v>
      </c>
      <c r="J19" s="30">
        <f t="shared" si="3"/>
        <v>757740</v>
      </c>
      <c r="L19" s="15" t="s">
        <v>126</v>
      </c>
      <c r="M19" s="18">
        <v>0</v>
      </c>
      <c r="N19" s="17">
        <v>1</v>
      </c>
      <c r="O19" s="1">
        <f t="shared" si="8"/>
        <v>0</v>
      </c>
    </row>
    <row r="20" spans="1:15" x14ac:dyDescent="0.25">
      <c r="A20" s="29">
        <v>800</v>
      </c>
      <c r="B20" s="30">
        <f t="shared" si="0"/>
        <v>127</v>
      </c>
      <c r="C20" s="30">
        <f t="shared" si="4"/>
        <v>101600</v>
      </c>
      <c r="D20" s="31">
        <v>12</v>
      </c>
      <c r="E20" s="30">
        <f t="shared" si="5"/>
        <v>1219200</v>
      </c>
      <c r="F20" s="32">
        <f t="shared" si="6"/>
        <v>16200</v>
      </c>
      <c r="G20" s="32">
        <f t="shared" si="1"/>
        <v>117800</v>
      </c>
      <c r="H20" s="30">
        <f t="shared" si="7"/>
        <v>41955</v>
      </c>
      <c r="I20" s="30">
        <f t="shared" si="2"/>
        <v>75845</v>
      </c>
      <c r="J20" s="30">
        <f t="shared" si="3"/>
        <v>910140</v>
      </c>
      <c r="L20" s="15" t="s">
        <v>127</v>
      </c>
      <c r="M20" s="18">
        <v>0</v>
      </c>
      <c r="N20" s="17">
        <v>1</v>
      </c>
      <c r="O20" s="1">
        <f t="shared" si="8"/>
        <v>0</v>
      </c>
    </row>
    <row r="21" spans="1:15" x14ac:dyDescent="0.25">
      <c r="A21" s="29">
        <v>900</v>
      </c>
      <c r="B21" s="30">
        <f t="shared" si="0"/>
        <v>127</v>
      </c>
      <c r="C21" s="30">
        <f t="shared" si="4"/>
        <v>114300</v>
      </c>
      <c r="D21" s="31">
        <v>12</v>
      </c>
      <c r="E21" s="30">
        <f t="shared" si="5"/>
        <v>1371600</v>
      </c>
      <c r="F21" s="32">
        <f t="shared" si="6"/>
        <v>16200</v>
      </c>
      <c r="G21" s="32">
        <f t="shared" si="1"/>
        <v>130500</v>
      </c>
      <c r="H21" s="30">
        <f t="shared" si="7"/>
        <v>41955</v>
      </c>
      <c r="I21" s="30">
        <f t="shared" si="2"/>
        <v>88545</v>
      </c>
      <c r="J21" s="30">
        <f t="shared" si="3"/>
        <v>1062540</v>
      </c>
      <c r="L21" s="15" t="s">
        <v>128</v>
      </c>
      <c r="M21" s="18">
        <v>4000</v>
      </c>
      <c r="N21" s="17">
        <v>6</v>
      </c>
      <c r="O21" s="1">
        <f t="shared" si="8"/>
        <v>24000</v>
      </c>
    </row>
    <row r="22" spans="1:15" x14ac:dyDescent="0.25">
      <c r="A22" s="29">
        <v>1000</v>
      </c>
      <c r="B22" s="30">
        <f t="shared" si="0"/>
        <v>127</v>
      </c>
      <c r="C22" s="30">
        <f t="shared" si="4"/>
        <v>127000</v>
      </c>
      <c r="D22" s="31">
        <v>12</v>
      </c>
      <c r="E22" s="30">
        <f t="shared" si="5"/>
        <v>1524000</v>
      </c>
      <c r="F22" s="32">
        <f t="shared" si="6"/>
        <v>16200</v>
      </c>
      <c r="G22" s="32">
        <f t="shared" si="1"/>
        <v>143200</v>
      </c>
      <c r="H22" s="30">
        <f t="shared" si="7"/>
        <v>41955</v>
      </c>
      <c r="I22" s="30">
        <f t="shared" si="2"/>
        <v>101245</v>
      </c>
      <c r="J22" s="30">
        <f t="shared" si="3"/>
        <v>1214940</v>
      </c>
      <c r="L22" s="15" t="s">
        <v>108</v>
      </c>
      <c r="M22" s="18">
        <v>0</v>
      </c>
      <c r="N22" s="17">
        <v>1</v>
      </c>
      <c r="O22" s="1">
        <f t="shared" si="8"/>
        <v>0</v>
      </c>
    </row>
    <row r="23" spans="1:15" x14ac:dyDescent="0.25">
      <c r="A23" s="29">
        <v>1500</v>
      </c>
      <c r="B23" s="30">
        <f t="shared" si="0"/>
        <v>127</v>
      </c>
      <c r="C23" s="30">
        <f t="shared" si="4"/>
        <v>190500</v>
      </c>
      <c r="D23" s="31">
        <v>12</v>
      </c>
      <c r="E23" s="30">
        <f t="shared" si="5"/>
        <v>2286000</v>
      </c>
      <c r="F23" s="32">
        <f t="shared" si="6"/>
        <v>16200</v>
      </c>
      <c r="G23" s="32">
        <f t="shared" si="1"/>
        <v>206700</v>
      </c>
      <c r="H23" s="30">
        <f t="shared" si="7"/>
        <v>41955</v>
      </c>
      <c r="I23" s="30">
        <f t="shared" si="2"/>
        <v>164745</v>
      </c>
      <c r="J23" s="30">
        <f t="shared" si="3"/>
        <v>1976940</v>
      </c>
      <c r="L23" s="15" t="s">
        <v>129</v>
      </c>
      <c r="M23" s="18">
        <v>0</v>
      </c>
      <c r="N23" s="17">
        <v>1</v>
      </c>
      <c r="O23" s="1">
        <f t="shared" si="8"/>
        <v>0</v>
      </c>
    </row>
    <row r="24" spans="1:15" x14ac:dyDescent="0.25">
      <c r="A24" s="29">
        <v>2000</v>
      </c>
      <c r="B24" s="30">
        <f t="shared" si="0"/>
        <v>127</v>
      </c>
      <c r="C24" s="30">
        <f t="shared" si="4"/>
        <v>254000</v>
      </c>
      <c r="D24" s="31">
        <v>12</v>
      </c>
      <c r="E24" s="30">
        <f t="shared" si="5"/>
        <v>3048000</v>
      </c>
      <c r="F24" s="32">
        <f t="shared" si="6"/>
        <v>16200</v>
      </c>
      <c r="G24" s="32">
        <f t="shared" si="1"/>
        <v>270200</v>
      </c>
      <c r="H24" s="30">
        <f t="shared" si="7"/>
        <v>41955</v>
      </c>
      <c r="I24" s="30">
        <f t="shared" si="2"/>
        <v>228245</v>
      </c>
      <c r="J24" s="30">
        <f t="shared" si="3"/>
        <v>2738940</v>
      </c>
      <c r="L24" s="15" t="s">
        <v>130</v>
      </c>
      <c r="M24" s="18">
        <v>0</v>
      </c>
      <c r="N24" s="17">
        <v>1</v>
      </c>
      <c r="O24" s="1">
        <f t="shared" si="8"/>
        <v>0</v>
      </c>
    </row>
    <row r="25" spans="1:15" x14ac:dyDescent="0.25">
      <c r="A25" s="29">
        <v>2500</v>
      </c>
      <c r="B25" s="30">
        <f t="shared" si="0"/>
        <v>127</v>
      </c>
      <c r="C25" s="30">
        <f t="shared" si="4"/>
        <v>317500</v>
      </c>
      <c r="D25" s="31">
        <v>12</v>
      </c>
      <c r="E25" s="30">
        <f t="shared" si="5"/>
        <v>3810000</v>
      </c>
      <c r="F25" s="32">
        <f t="shared" si="6"/>
        <v>16200</v>
      </c>
      <c r="G25" s="32">
        <f t="shared" si="1"/>
        <v>333700</v>
      </c>
      <c r="H25" s="30">
        <f t="shared" si="7"/>
        <v>41955</v>
      </c>
      <c r="I25" s="30">
        <f t="shared" si="2"/>
        <v>291745</v>
      </c>
      <c r="J25" s="30">
        <f t="shared" si="3"/>
        <v>3500940</v>
      </c>
      <c r="L25" s="15" t="s">
        <v>112</v>
      </c>
      <c r="M25" s="18">
        <v>0</v>
      </c>
      <c r="N25" s="17">
        <v>1</v>
      </c>
      <c r="O25" s="1">
        <f t="shared" si="8"/>
        <v>0</v>
      </c>
    </row>
    <row r="26" spans="1:15" x14ac:dyDescent="0.25">
      <c r="A26" s="29">
        <v>3000</v>
      </c>
      <c r="B26" s="30">
        <f t="shared" si="0"/>
        <v>127</v>
      </c>
      <c r="C26" s="30">
        <f t="shared" si="4"/>
        <v>381000</v>
      </c>
      <c r="D26" s="31">
        <v>12</v>
      </c>
      <c r="E26" s="30">
        <f t="shared" si="5"/>
        <v>4572000</v>
      </c>
      <c r="F26" s="32">
        <f t="shared" si="6"/>
        <v>16200</v>
      </c>
      <c r="G26" s="32">
        <f t="shared" si="1"/>
        <v>397200</v>
      </c>
      <c r="H26" s="30">
        <f t="shared" si="7"/>
        <v>41955</v>
      </c>
      <c r="I26" s="30">
        <f t="shared" si="2"/>
        <v>355245</v>
      </c>
      <c r="J26" s="30">
        <f t="shared" si="3"/>
        <v>4262940</v>
      </c>
      <c r="L26" s="15" t="s">
        <v>113</v>
      </c>
      <c r="M26" s="18">
        <v>1000</v>
      </c>
      <c r="N26" s="17">
        <v>10</v>
      </c>
      <c r="O26" s="1">
        <f t="shared" si="8"/>
        <v>10000</v>
      </c>
    </row>
    <row r="27" spans="1:15" x14ac:dyDescent="0.25">
      <c r="A27" s="29">
        <v>4000</v>
      </c>
      <c r="B27" s="30">
        <f t="shared" si="0"/>
        <v>127</v>
      </c>
      <c r="C27" s="30">
        <f t="shared" si="4"/>
        <v>508000</v>
      </c>
      <c r="D27" s="31">
        <v>12</v>
      </c>
      <c r="E27" s="30">
        <f t="shared" si="5"/>
        <v>6096000</v>
      </c>
      <c r="F27" s="32">
        <f t="shared" si="6"/>
        <v>16200</v>
      </c>
      <c r="G27" s="32">
        <f t="shared" si="1"/>
        <v>524200</v>
      </c>
      <c r="H27" s="30">
        <f t="shared" si="7"/>
        <v>41955</v>
      </c>
      <c r="I27" s="30">
        <f t="shared" si="2"/>
        <v>482245</v>
      </c>
      <c r="J27" s="30">
        <f t="shared" si="3"/>
        <v>5786940</v>
      </c>
      <c r="L27" s="15" t="s">
        <v>131</v>
      </c>
      <c r="M27" s="18">
        <v>300</v>
      </c>
      <c r="N27" s="17">
        <v>1</v>
      </c>
      <c r="O27" s="1">
        <f t="shared" si="8"/>
        <v>300</v>
      </c>
    </row>
    <row r="28" spans="1:15" x14ac:dyDescent="0.25">
      <c r="A28" s="29">
        <v>5000</v>
      </c>
      <c r="B28" s="30">
        <f t="shared" si="0"/>
        <v>127</v>
      </c>
      <c r="C28" s="30">
        <f t="shared" si="4"/>
        <v>635000</v>
      </c>
      <c r="D28" s="31">
        <v>12</v>
      </c>
      <c r="E28" s="30">
        <f t="shared" si="5"/>
        <v>7620000</v>
      </c>
      <c r="F28" s="32">
        <f t="shared" si="6"/>
        <v>16200</v>
      </c>
      <c r="G28" s="32">
        <f t="shared" si="1"/>
        <v>651200</v>
      </c>
      <c r="H28" s="30">
        <f t="shared" si="7"/>
        <v>41955</v>
      </c>
      <c r="I28" s="30">
        <f t="shared" si="2"/>
        <v>609245</v>
      </c>
      <c r="J28" s="30">
        <f t="shared" si="3"/>
        <v>7310940</v>
      </c>
      <c r="L28" s="15" t="s">
        <v>132</v>
      </c>
      <c r="M28" s="18">
        <v>0</v>
      </c>
      <c r="N28" s="17">
        <v>1</v>
      </c>
      <c r="O28" s="1">
        <f t="shared" si="8"/>
        <v>0</v>
      </c>
    </row>
    <row r="29" spans="1:15" x14ac:dyDescent="0.25">
      <c r="A29" s="29">
        <v>6000</v>
      </c>
      <c r="B29" s="30">
        <f t="shared" si="0"/>
        <v>127</v>
      </c>
      <c r="C29" s="30">
        <f t="shared" si="4"/>
        <v>762000</v>
      </c>
      <c r="D29" s="31">
        <v>12</v>
      </c>
      <c r="E29" s="30">
        <f t="shared" si="5"/>
        <v>9144000</v>
      </c>
      <c r="F29" s="32">
        <f t="shared" si="6"/>
        <v>16200</v>
      </c>
      <c r="G29" s="32">
        <f t="shared" si="1"/>
        <v>778200</v>
      </c>
      <c r="H29" s="30">
        <f t="shared" si="7"/>
        <v>41955</v>
      </c>
      <c r="I29" s="30">
        <f t="shared" si="2"/>
        <v>736245</v>
      </c>
      <c r="J29" s="30">
        <f t="shared" si="3"/>
        <v>8834940</v>
      </c>
      <c r="L29" s="15" t="s">
        <v>120</v>
      </c>
      <c r="M29" s="18">
        <v>250</v>
      </c>
      <c r="N29" s="17">
        <v>1</v>
      </c>
      <c r="O29" s="1">
        <f t="shared" si="8"/>
        <v>250</v>
      </c>
    </row>
    <row r="30" spans="1:15" x14ac:dyDescent="0.25">
      <c r="A30" s="29">
        <v>7000</v>
      </c>
      <c r="B30" s="30">
        <f t="shared" si="0"/>
        <v>127</v>
      </c>
      <c r="C30" s="30">
        <f t="shared" si="4"/>
        <v>889000</v>
      </c>
      <c r="D30" s="31">
        <v>12</v>
      </c>
      <c r="E30" s="30">
        <f t="shared" si="5"/>
        <v>10668000</v>
      </c>
      <c r="F30" s="32">
        <f t="shared" si="6"/>
        <v>16200</v>
      </c>
      <c r="G30" s="32">
        <f t="shared" si="1"/>
        <v>905200</v>
      </c>
      <c r="H30" s="30">
        <f t="shared" si="7"/>
        <v>41955</v>
      </c>
      <c r="I30" s="30">
        <f t="shared" si="2"/>
        <v>863245</v>
      </c>
      <c r="J30" s="30">
        <f t="shared" si="3"/>
        <v>10358940</v>
      </c>
      <c r="L30" s="15" t="s">
        <v>116</v>
      </c>
      <c r="M30" s="18">
        <v>50</v>
      </c>
      <c r="N30" s="17">
        <v>1</v>
      </c>
      <c r="O30" s="1">
        <f t="shared" si="8"/>
        <v>50</v>
      </c>
    </row>
    <row r="31" spans="1:15" x14ac:dyDescent="0.25">
      <c r="A31" s="29">
        <v>8000</v>
      </c>
      <c r="B31" s="30">
        <f t="shared" si="0"/>
        <v>127</v>
      </c>
      <c r="C31" s="30">
        <f t="shared" si="4"/>
        <v>1016000</v>
      </c>
      <c r="D31" s="31">
        <v>12</v>
      </c>
      <c r="E31" s="30">
        <f t="shared" si="5"/>
        <v>12192000</v>
      </c>
      <c r="F31" s="32">
        <f t="shared" si="6"/>
        <v>16200</v>
      </c>
      <c r="G31" s="32">
        <f t="shared" si="1"/>
        <v>1032200</v>
      </c>
      <c r="H31" s="30">
        <f t="shared" si="7"/>
        <v>41955</v>
      </c>
      <c r="I31" s="30">
        <f t="shared" si="2"/>
        <v>990245</v>
      </c>
      <c r="J31" s="30">
        <f t="shared" si="3"/>
        <v>11882940</v>
      </c>
      <c r="L31" s="15" t="s">
        <v>117</v>
      </c>
      <c r="M31" s="18">
        <v>1000</v>
      </c>
      <c r="N31" s="17">
        <v>1</v>
      </c>
      <c r="O31" s="1">
        <f t="shared" si="8"/>
        <v>1000</v>
      </c>
    </row>
    <row r="32" spans="1:15" x14ac:dyDescent="0.25">
      <c r="A32" s="29">
        <v>9000</v>
      </c>
      <c r="B32" s="30">
        <f t="shared" si="0"/>
        <v>127</v>
      </c>
      <c r="C32" s="30">
        <f t="shared" si="4"/>
        <v>1143000</v>
      </c>
      <c r="D32" s="31">
        <v>12</v>
      </c>
      <c r="E32" s="30">
        <f t="shared" si="5"/>
        <v>13716000</v>
      </c>
      <c r="F32" s="32">
        <f t="shared" si="6"/>
        <v>16200</v>
      </c>
      <c r="G32" s="32">
        <f t="shared" si="1"/>
        <v>1159200</v>
      </c>
      <c r="H32" s="30">
        <f t="shared" si="7"/>
        <v>41955</v>
      </c>
      <c r="I32" s="30">
        <f t="shared" si="2"/>
        <v>1117245</v>
      </c>
      <c r="J32" s="30">
        <f t="shared" si="3"/>
        <v>13406940</v>
      </c>
      <c r="L32" s="15" t="s">
        <v>118</v>
      </c>
      <c r="M32" s="18">
        <v>0</v>
      </c>
      <c r="N32" s="17">
        <v>1</v>
      </c>
      <c r="O32" s="1">
        <f t="shared" si="8"/>
        <v>0</v>
      </c>
    </row>
    <row r="33" spans="1:15" x14ac:dyDescent="0.25">
      <c r="A33" s="29">
        <v>10000</v>
      </c>
      <c r="B33" s="30">
        <f t="shared" si="0"/>
        <v>127</v>
      </c>
      <c r="C33" s="30">
        <f t="shared" si="4"/>
        <v>1270000</v>
      </c>
      <c r="D33" s="31">
        <v>12</v>
      </c>
      <c r="E33" s="30">
        <f t="shared" si="5"/>
        <v>15240000</v>
      </c>
      <c r="F33" s="32">
        <f t="shared" si="6"/>
        <v>16200</v>
      </c>
      <c r="G33" s="32">
        <f t="shared" si="1"/>
        <v>1286200</v>
      </c>
      <c r="H33" s="30">
        <f t="shared" si="7"/>
        <v>41955</v>
      </c>
      <c r="I33" s="30">
        <f t="shared" si="2"/>
        <v>1244245</v>
      </c>
      <c r="J33" s="30">
        <f t="shared" si="3"/>
        <v>14930940</v>
      </c>
      <c r="L33" s="15" t="s">
        <v>119</v>
      </c>
      <c r="M33" s="18">
        <v>0</v>
      </c>
      <c r="N33" s="17">
        <v>1</v>
      </c>
      <c r="O33" s="1">
        <f t="shared" si="8"/>
        <v>0</v>
      </c>
    </row>
    <row r="34" spans="1:15" x14ac:dyDescent="0.25">
      <c r="A34" s="29">
        <v>15000</v>
      </c>
      <c r="B34" s="30">
        <f t="shared" si="0"/>
        <v>127</v>
      </c>
      <c r="C34" s="30">
        <f t="shared" si="4"/>
        <v>1905000</v>
      </c>
      <c r="D34" s="31">
        <v>12</v>
      </c>
      <c r="E34" s="30">
        <f t="shared" si="5"/>
        <v>22860000</v>
      </c>
      <c r="F34" s="32">
        <f t="shared" si="6"/>
        <v>16200</v>
      </c>
      <c r="G34" s="32">
        <f t="shared" si="1"/>
        <v>1921200</v>
      </c>
      <c r="H34" s="30">
        <f t="shared" si="7"/>
        <v>41955</v>
      </c>
      <c r="I34" s="30">
        <f t="shared" si="2"/>
        <v>1879245</v>
      </c>
      <c r="J34" s="30">
        <f t="shared" si="3"/>
        <v>22550940</v>
      </c>
      <c r="N34" s="15" t="s">
        <v>133</v>
      </c>
      <c r="O34" s="16">
        <f>SUM(O14:O33)</f>
        <v>41955</v>
      </c>
    </row>
    <row r="35" spans="1:15" x14ac:dyDescent="0.25">
      <c r="A35" s="29">
        <v>20000</v>
      </c>
      <c r="B35" s="30">
        <f t="shared" si="0"/>
        <v>127</v>
      </c>
      <c r="C35" s="30">
        <f t="shared" si="4"/>
        <v>2540000</v>
      </c>
      <c r="D35" s="31">
        <v>12</v>
      </c>
      <c r="E35" s="30">
        <f t="shared" si="5"/>
        <v>30480000</v>
      </c>
      <c r="F35" s="32">
        <f t="shared" si="6"/>
        <v>16200</v>
      </c>
      <c r="G35" s="32">
        <f t="shared" si="1"/>
        <v>2556200</v>
      </c>
      <c r="H35" s="30">
        <f t="shared" si="7"/>
        <v>41955</v>
      </c>
      <c r="I35" s="30">
        <f t="shared" si="2"/>
        <v>2514245</v>
      </c>
      <c r="J35" s="30">
        <f t="shared" si="3"/>
        <v>30170940</v>
      </c>
    </row>
    <row r="36" spans="1:15" x14ac:dyDescent="0.25">
      <c r="A36" s="29">
        <v>25000</v>
      </c>
      <c r="B36" s="30">
        <f t="shared" si="0"/>
        <v>127</v>
      </c>
      <c r="C36" s="30">
        <f t="shared" si="4"/>
        <v>3175000</v>
      </c>
      <c r="D36" s="31">
        <v>12</v>
      </c>
      <c r="E36" s="30">
        <f t="shared" si="5"/>
        <v>38100000</v>
      </c>
      <c r="F36" s="32">
        <f t="shared" si="6"/>
        <v>16200</v>
      </c>
      <c r="G36" s="32">
        <f t="shared" si="1"/>
        <v>3191200</v>
      </c>
      <c r="H36" s="30">
        <f t="shared" si="7"/>
        <v>41955</v>
      </c>
      <c r="I36" s="30">
        <f t="shared" si="2"/>
        <v>3149245</v>
      </c>
      <c r="J36" s="30">
        <f t="shared" si="3"/>
        <v>37790940</v>
      </c>
    </row>
    <row r="37" spans="1:15" x14ac:dyDescent="0.25">
      <c r="A37" s="29">
        <v>30000</v>
      </c>
      <c r="B37" s="30">
        <f t="shared" si="0"/>
        <v>127</v>
      </c>
      <c r="C37" s="30">
        <f t="shared" ref="C37:C48" si="9">B37*A37</f>
        <v>3810000</v>
      </c>
      <c r="D37" s="31">
        <v>12</v>
      </c>
      <c r="E37" s="30">
        <f t="shared" ref="E37:E48" si="10">D37*C37</f>
        <v>45720000</v>
      </c>
      <c r="F37" s="32">
        <f t="shared" si="6"/>
        <v>16200</v>
      </c>
      <c r="G37" s="32">
        <f t="shared" si="1"/>
        <v>3826200</v>
      </c>
      <c r="H37" s="30">
        <f t="shared" si="7"/>
        <v>41955</v>
      </c>
      <c r="I37" s="30">
        <f t="shared" si="2"/>
        <v>3784245</v>
      </c>
      <c r="J37" s="30">
        <f t="shared" si="3"/>
        <v>45410940</v>
      </c>
    </row>
    <row r="38" spans="1:15" x14ac:dyDescent="0.25">
      <c r="A38" s="29">
        <v>35000</v>
      </c>
      <c r="B38" s="30">
        <f t="shared" si="0"/>
        <v>127</v>
      </c>
      <c r="C38" s="30">
        <f t="shared" si="9"/>
        <v>4445000</v>
      </c>
      <c r="D38" s="31">
        <v>12</v>
      </c>
      <c r="E38" s="30">
        <f t="shared" si="10"/>
        <v>53340000</v>
      </c>
      <c r="F38" s="32">
        <f t="shared" si="6"/>
        <v>16200</v>
      </c>
      <c r="G38" s="32">
        <f t="shared" si="1"/>
        <v>4461200</v>
      </c>
      <c r="H38" s="30">
        <f t="shared" si="7"/>
        <v>41955</v>
      </c>
      <c r="I38" s="30">
        <f t="shared" si="2"/>
        <v>4419245</v>
      </c>
      <c r="J38" s="30">
        <f t="shared" si="3"/>
        <v>53030940</v>
      </c>
    </row>
    <row r="39" spans="1:15" x14ac:dyDescent="0.25">
      <c r="A39" s="29">
        <v>40000</v>
      </c>
      <c r="B39" s="30">
        <f t="shared" si="0"/>
        <v>127</v>
      </c>
      <c r="C39" s="30">
        <f t="shared" si="9"/>
        <v>5080000</v>
      </c>
      <c r="D39" s="31">
        <v>12</v>
      </c>
      <c r="E39" s="30">
        <f t="shared" si="10"/>
        <v>60960000</v>
      </c>
      <c r="F39" s="32">
        <f t="shared" si="6"/>
        <v>16200</v>
      </c>
      <c r="G39" s="32">
        <f t="shared" si="1"/>
        <v>5096200</v>
      </c>
      <c r="H39" s="30">
        <f t="shared" si="7"/>
        <v>41955</v>
      </c>
      <c r="I39" s="30">
        <f t="shared" si="2"/>
        <v>5054245</v>
      </c>
      <c r="J39" s="30">
        <f t="shared" si="3"/>
        <v>60650940</v>
      </c>
    </row>
    <row r="40" spans="1:15" x14ac:dyDescent="0.25">
      <c r="A40" s="29">
        <v>45000</v>
      </c>
      <c r="B40" s="30">
        <f t="shared" si="0"/>
        <v>127</v>
      </c>
      <c r="C40" s="30">
        <f t="shared" si="9"/>
        <v>5715000</v>
      </c>
      <c r="D40" s="31">
        <v>12</v>
      </c>
      <c r="E40" s="30">
        <f t="shared" si="10"/>
        <v>68580000</v>
      </c>
      <c r="F40" s="32">
        <f t="shared" si="6"/>
        <v>16200</v>
      </c>
      <c r="G40" s="32">
        <f t="shared" si="1"/>
        <v>5731200</v>
      </c>
      <c r="H40" s="30">
        <f t="shared" si="7"/>
        <v>41955</v>
      </c>
      <c r="I40" s="30">
        <f t="shared" si="2"/>
        <v>5689245</v>
      </c>
      <c r="J40" s="30">
        <f t="shared" si="3"/>
        <v>68270940</v>
      </c>
    </row>
    <row r="41" spans="1:15" x14ac:dyDescent="0.25">
      <c r="A41" s="29">
        <v>50000</v>
      </c>
      <c r="B41" s="30">
        <f t="shared" si="0"/>
        <v>127</v>
      </c>
      <c r="C41" s="30">
        <f t="shared" si="9"/>
        <v>6350000</v>
      </c>
      <c r="D41" s="31">
        <v>12</v>
      </c>
      <c r="E41" s="30">
        <f t="shared" si="10"/>
        <v>76200000</v>
      </c>
      <c r="F41" s="32">
        <f t="shared" si="6"/>
        <v>16200</v>
      </c>
      <c r="G41" s="32">
        <f t="shared" si="1"/>
        <v>6366200</v>
      </c>
      <c r="H41" s="30">
        <f t="shared" si="7"/>
        <v>41955</v>
      </c>
      <c r="I41" s="30">
        <f t="shared" si="2"/>
        <v>6324245</v>
      </c>
      <c r="J41" s="30">
        <f t="shared" si="3"/>
        <v>75890940</v>
      </c>
    </row>
    <row r="42" spans="1:15" x14ac:dyDescent="0.25">
      <c r="A42" s="29">
        <v>55000</v>
      </c>
      <c r="B42" s="30">
        <f t="shared" si="0"/>
        <v>127</v>
      </c>
      <c r="C42" s="30">
        <f t="shared" si="9"/>
        <v>6985000</v>
      </c>
      <c r="D42" s="31">
        <v>12</v>
      </c>
      <c r="E42" s="30">
        <f t="shared" si="10"/>
        <v>83820000</v>
      </c>
      <c r="F42" s="32">
        <f t="shared" si="6"/>
        <v>16200</v>
      </c>
      <c r="G42" s="32">
        <f t="shared" si="1"/>
        <v>7001200</v>
      </c>
      <c r="H42" s="30">
        <f t="shared" si="7"/>
        <v>41955</v>
      </c>
      <c r="I42" s="30">
        <f t="shared" si="2"/>
        <v>6959245</v>
      </c>
      <c r="J42" s="30">
        <f t="shared" si="3"/>
        <v>83510940</v>
      </c>
    </row>
    <row r="43" spans="1:15" x14ac:dyDescent="0.25">
      <c r="A43" s="29">
        <v>60000</v>
      </c>
      <c r="B43" s="30">
        <f t="shared" si="0"/>
        <v>127</v>
      </c>
      <c r="C43" s="30">
        <f t="shared" si="9"/>
        <v>7620000</v>
      </c>
      <c r="D43" s="31">
        <v>12</v>
      </c>
      <c r="E43" s="30">
        <f t="shared" si="10"/>
        <v>91440000</v>
      </c>
      <c r="F43" s="32">
        <f t="shared" si="6"/>
        <v>16200</v>
      </c>
      <c r="G43" s="32">
        <f t="shared" si="1"/>
        <v>7636200</v>
      </c>
      <c r="H43" s="30">
        <f t="shared" si="7"/>
        <v>41955</v>
      </c>
      <c r="I43" s="30">
        <f t="shared" si="2"/>
        <v>7594245</v>
      </c>
      <c r="J43" s="30">
        <f t="shared" si="3"/>
        <v>91130940</v>
      </c>
    </row>
    <row r="44" spans="1:15" x14ac:dyDescent="0.25">
      <c r="A44" s="29">
        <v>65000</v>
      </c>
      <c r="B44" s="30">
        <f t="shared" si="0"/>
        <v>127</v>
      </c>
      <c r="C44" s="30">
        <f t="shared" si="9"/>
        <v>8255000</v>
      </c>
      <c r="D44" s="31">
        <v>12</v>
      </c>
      <c r="E44" s="30">
        <f t="shared" si="10"/>
        <v>99060000</v>
      </c>
      <c r="F44" s="32">
        <f t="shared" si="6"/>
        <v>16200</v>
      </c>
      <c r="G44" s="32">
        <f t="shared" si="1"/>
        <v>8271200</v>
      </c>
      <c r="H44" s="30">
        <f t="shared" si="7"/>
        <v>41955</v>
      </c>
      <c r="I44" s="30">
        <f t="shared" si="2"/>
        <v>8229245</v>
      </c>
      <c r="J44" s="30">
        <f t="shared" si="3"/>
        <v>98750940</v>
      </c>
    </row>
    <row r="45" spans="1:15" x14ac:dyDescent="0.25">
      <c r="A45" s="29">
        <v>70000</v>
      </c>
      <c r="B45" s="30">
        <f t="shared" si="0"/>
        <v>127</v>
      </c>
      <c r="C45" s="30">
        <f t="shared" si="9"/>
        <v>8890000</v>
      </c>
      <c r="D45" s="31">
        <v>12</v>
      </c>
      <c r="E45" s="30">
        <f t="shared" si="10"/>
        <v>106680000</v>
      </c>
      <c r="F45" s="32">
        <f t="shared" si="6"/>
        <v>16200</v>
      </c>
      <c r="G45" s="32">
        <f t="shared" si="1"/>
        <v>8906200</v>
      </c>
      <c r="H45" s="30">
        <f t="shared" si="7"/>
        <v>41955</v>
      </c>
      <c r="I45" s="30">
        <f t="shared" si="2"/>
        <v>8864245</v>
      </c>
      <c r="J45" s="30">
        <f t="shared" si="3"/>
        <v>106370940</v>
      </c>
    </row>
    <row r="46" spans="1:15" x14ac:dyDescent="0.25">
      <c r="A46" s="29">
        <v>75000</v>
      </c>
      <c r="B46" s="30">
        <f t="shared" si="0"/>
        <v>127</v>
      </c>
      <c r="C46" s="30">
        <f t="shared" si="9"/>
        <v>9525000</v>
      </c>
      <c r="D46" s="31">
        <v>12</v>
      </c>
      <c r="E46" s="30">
        <f t="shared" si="10"/>
        <v>114300000</v>
      </c>
      <c r="F46" s="32">
        <f t="shared" si="6"/>
        <v>16200</v>
      </c>
      <c r="G46" s="32">
        <f t="shared" si="1"/>
        <v>9541200</v>
      </c>
      <c r="H46" s="30">
        <f t="shared" si="7"/>
        <v>41955</v>
      </c>
      <c r="I46" s="30">
        <f t="shared" si="2"/>
        <v>9499245</v>
      </c>
      <c r="J46" s="30">
        <f t="shared" si="3"/>
        <v>113990940</v>
      </c>
    </row>
    <row r="47" spans="1:15" x14ac:dyDescent="0.25">
      <c r="A47" s="29">
        <v>80000</v>
      </c>
      <c r="B47" s="30">
        <f t="shared" si="0"/>
        <v>127</v>
      </c>
      <c r="C47" s="30">
        <f t="shared" si="9"/>
        <v>10160000</v>
      </c>
      <c r="D47" s="31">
        <v>12</v>
      </c>
      <c r="E47" s="30">
        <f t="shared" si="10"/>
        <v>121920000</v>
      </c>
      <c r="F47" s="32">
        <f t="shared" si="6"/>
        <v>16200</v>
      </c>
      <c r="G47" s="32">
        <f t="shared" si="1"/>
        <v>10176200</v>
      </c>
      <c r="H47" s="30">
        <f t="shared" si="7"/>
        <v>41955</v>
      </c>
      <c r="I47" s="30">
        <f t="shared" si="2"/>
        <v>10134245</v>
      </c>
      <c r="J47" s="30">
        <f t="shared" si="3"/>
        <v>121610940</v>
      </c>
    </row>
    <row r="48" spans="1:15" x14ac:dyDescent="0.25">
      <c r="A48" s="29">
        <v>85000</v>
      </c>
      <c r="B48" s="30">
        <f t="shared" si="0"/>
        <v>127</v>
      </c>
      <c r="C48" s="30">
        <f t="shared" si="9"/>
        <v>10795000</v>
      </c>
      <c r="D48" s="31">
        <v>12</v>
      </c>
      <c r="E48" s="30">
        <f t="shared" si="10"/>
        <v>129540000</v>
      </c>
      <c r="F48" s="32">
        <f t="shared" si="6"/>
        <v>16200</v>
      </c>
      <c r="G48" s="32">
        <f t="shared" si="1"/>
        <v>10811200</v>
      </c>
      <c r="H48" s="30">
        <f t="shared" si="7"/>
        <v>41955</v>
      </c>
      <c r="I48" s="30">
        <f t="shared" si="2"/>
        <v>10769245</v>
      </c>
      <c r="J48" s="30">
        <f t="shared" si="3"/>
        <v>129230940</v>
      </c>
    </row>
    <row r="49" spans="1:10" x14ac:dyDescent="0.25">
      <c r="A49" s="29">
        <v>90000</v>
      </c>
      <c r="B49" s="30">
        <f t="shared" si="0"/>
        <v>127</v>
      </c>
      <c r="C49" s="30">
        <f t="shared" ref="C49:C51" si="11">B49*A49</f>
        <v>11430000</v>
      </c>
      <c r="D49" s="31">
        <v>12</v>
      </c>
      <c r="E49" s="30">
        <f t="shared" ref="E49:E51" si="12">D49*C49</f>
        <v>137160000</v>
      </c>
      <c r="F49" s="32">
        <f t="shared" si="6"/>
        <v>16200</v>
      </c>
      <c r="G49" s="32">
        <f t="shared" si="1"/>
        <v>11446200</v>
      </c>
      <c r="H49" s="30">
        <f t="shared" si="7"/>
        <v>41955</v>
      </c>
      <c r="I49" s="30">
        <f t="shared" si="2"/>
        <v>11404245</v>
      </c>
      <c r="J49" s="30">
        <f t="shared" si="3"/>
        <v>136850940</v>
      </c>
    </row>
    <row r="50" spans="1:10" x14ac:dyDescent="0.25">
      <c r="A50" s="29">
        <v>95000</v>
      </c>
      <c r="B50" s="30">
        <f t="shared" si="0"/>
        <v>127</v>
      </c>
      <c r="C50" s="30">
        <f t="shared" si="11"/>
        <v>12065000</v>
      </c>
      <c r="D50" s="31">
        <v>12</v>
      </c>
      <c r="E50" s="30">
        <f t="shared" si="12"/>
        <v>144780000</v>
      </c>
      <c r="F50" s="32">
        <f t="shared" si="6"/>
        <v>16200</v>
      </c>
      <c r="G50" s="32">
        <f t="shared" si="1"/>
        <v>12081200</v>
      </c>
      <c r="H50" s="30">
        <f t="shared" si="7"/>
        <v>41955</v>
      </c>
      <c r="I50" s="30">
        <f t="shared" si="2"/>
        <v>12039245</v>
      </c>
      <c r="J50" s="30">
        <f t="shared" si="3"/>
        <v>144470940</v>
      </c>
    </row>
    <row r="51" spans="1:10" x14ac:dyDescent="0.25">
      <c r="A51" s="29">
        <v>100000</v>
      </c>
      <c r="B51" s="30">
        <f t="shared" si="0"/>
        <v>127</v>
      </c>
      <c r="C51" s="30">
        <f t="shared" si="11"/>
        <v>12700000</v>
      </c>
      <c r="D51" s="31">
        <v>12</v>
      </c>
      <c r="E51" s="30">
        <f t="shared" si="12"/>
        <v>152400000</v>
      </c>
      <c r="F51" s="32">
        <f t="shared" si="6"/>
        <v>16200</v>
      </c>
      <c r="G51" s="32">
        <f t="shared" si="1"/>
        <v>12716200</v>
      </c>
      <c r="H51" s="30">
        <f t="shared" si="7"/>
        <v>41955</v>
      </c>
      <c r="I51" s="30">
        <f t="shared" si="2"/>
        <v>12674245</v>
      </c>
      <c r="J51" s="30">
        <f t="shared" si="3"/>
        <v>152090940</v>
      </c>
    </row>
    <row r="52" spans="1:10" x14ac:dyDescent="0.25">
      <c r="A52" s="27" t="s">
        <v>94</v>
      </c>
      <c r="B52" s="27" t="s">
        <v>95</v>
      </c>
      <c r="C52" s="27" t="s">
        <v>96</v>
      </c>
      <c r="D52" s="27" t="s">
        <v>97</v>
      </c>
      <c r="E52" s="27" t="s">
        <v>98</v>
      </c>
      <c r="F52" s="28" t="s">
        <v>100</v>
      </c>
      <c r="G52" s="28" t="s">
        <v>135</v>
      </c>
      <c r="H52" s="27" t="s">
        <v>99</v>
      </c>
      <c r="I52" s="27" t="s">
        <v>101</v>
      </c>
      <c r="J52" s="27" t="s">
        <v>102</v>
      </c>
    </row>
    <row r="55" spans="1:10" x14ac:dyDescent="0.25">
      <c r="E55" s="34"/>
    </row>
  </sheetData>
  <printOptions horizontalCentered="1"/>
  <pageMargins left="0.7" right="0.7" top="0.75" bottom="0.75" header="0.3" footer="0.3"/>
  <pageSetup scale="67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4"/>
  <sheetViews>
    <sheetView tabSelected="1" workbookViewId="0"/>
  </sheetViews>
  <sheetFormatPr defaultRowHeight="15" x14ac:dyDescent="0.25"/>
  <sheetData>
    <row r="2" spans="1:11" x14ac:dyDescent="0.25">
      <c r="C2" t="s">
        <v>152</v>
      </c>
      <c r="H2" t="s">
        <v>156</v>
      </c>
    </row>
    <row r="3" spans="1:11" x14ac:dyDescent="0.25">
      <c r="A3" t="s">
        <v>155</v>
      </c>
      <c r="B3" t="s">
        <v>151</v>
      </c>
      <c r="C3">
        <v>40000</v>
      </c>
      <c r="D3">
        <v>50000</v>
      </c>
      <c r="E3">
        <v>75000</v>
      </c>
      <c r="F3">
        <v>100000</v>
      </c>
      <c r="H3">
        <v>40000</v>
      </c>
      <c r="I3">
        <v>50000</v>
      </c>
      <c r="J3">
        <v>75000</v>
      </c>
      <c r="K3">
        <v>100000</v>
      </c>
    </row>
    <row r="4" spans="1:11" x14ac:dyDescent="0.25">
      <c r="A4">
        <v>20</v>
      </c>
      <c r="B4">
        <v>1</v>
      </c>
      <c r="C4">
        <f>$C$3*(B4/100)</f>
        <v>400</v>
      </c>
      <c r="D4">
        <f>$D$3*(B4/100)</f>
        <v>500</v>
      </c>
      <c r="E4">
        <f>$E$3*(B4/100)</f>
        <v>750</v>
      </c>
      <c r="F4">
        <f>$F$3*(B4/100)</f>
        <v>1000</v>
      </c>
      <c r="H4">
        <f>C4*$A4</f>
        <v>8000</v>
      </c>
    </row>
    <row r="5" spans="1:11" x14ac:dyDescent="0.25">
      <c r="A5">
        <v>20</v>
      </c>
      <c r="B5">
        <v>2</v>
      </c>
      <c r="C5">
        <f t="shared" ref="C5:C8" si="0">$C$3*(B5/100)</f>
        <v>800</v>
      </c>
      <c r="D5">
        <f t="shared" ref="D5:D8" si="1">$D$3*(B5/100)</f>
        <v>1000</v>
      </c>
      <c r="E5">
        <f t="shared" ref="E5:E8" si="2">$E$3*(B5/100)</f>
        <v>1500</v>
      </c>
      <c r="F5">
        <f t="shared" ref="F5:F8" si="3">$F$3*(B5/100)</f>
        <v>2000</v>
      </c>
      <c r="H5">
        <f t="shared" ref="H5:H8" si="4">C5*$A5</f>
        <v>16000</v>
      </c>
    </row>
    <row r="6" spans="1:11" x14ac:dyDescent="0.25">
      <c r="A6">
        <v>20</v>
      </c>
      <c r="B6">
        <v>3</v>
      </c>
      <c r="C6">
        <f t="shared" si="0"/>
        <v>1200</v>
      </c>
      <c r="D6">
        <f t="shared" si="1"/>
        <v>1500</v>
      </c>
      <c r="E6">
        <f t="shared" si="2"/>
        <v>2250</v>
      </c>
      <c r="F6">
        <f t="shared" si="3"/>
        <v>3000</v>
      </c>
      <c r="H6">
        <f t="shared" si="4"/>
        <v>24000</v>
      </c>
    </row>
    <row r="7" spans="1:11" x14ac:dyDescent="0.25">
      <c r="A7">
        <v>20</v>
      </c>
      <c r="B7">
        <v>4</v>
      </c>
      <c r="C7">
        <f t="shared" si="0"/>
        <v>1600</v>
      </c>
      <c r="D7">
        <f t="shared" si="1"/>
        <v>2000</v>
      </c>
      <c r="E7">
        <f t="shared" si="2"/>
        <v>3000</v>
      </c>
      <c r="F7">
        <f t="shared" si="3"/>
        <v>4000</v>
      </c>
      <c r="H7">
        <f t="shared" si="4"/>
        <v>32000</v>
      </c>
      <c r="J7" t="s">
        <v>153</v>
      </c>
    </row>
    <row r="8" spans="1:11" x14ac:dyDescent="0.25">
      <c r="A8">
        <v>20</v>
      </c>
      <c r="B8">
        <v>5</v>
      </c>
      <c r="C8">
        <f t="shared" si="0"/>
        <v>2000</v>
      </c>
      <c r="D8">
        <f t="shared" si="1"/>
        <v>2500</v>
      </c>
      <c r="E8">
        <f t="shared" si="2"/>
        <v>3750</v>
      </c>
      <c r="F8">
        <f t="shared" si="3"/>
        <v>5000</v>
      </c>
      <c r="H8">
        <f t="shared" si="4"/>
        <v>40000</v>
      </c>
    </row>
    <row r="11" spans="1:11" x14ac:dyDescent="0.25">
      <c r="D11" t="s">
        <v>163</v>
      </c>
      <c r="J11" t="s">
        <v>154</v>
      </c>
    </row>
    <row r="13" spans="1:11" x14ac:dyDescent="0.25">
      <c r="F13" t="s">
        <v>164</v>
      </c>
      <c r="J13" t="s">
        <v>180</v>
      </c>
    </row>
    <row r="14" spans="1:11" x14ac:dyDescent="0.25">
      <c r="F14" t="s">
        <v>165</v>
      </c>
      <c r="J14" t="s">
        <v>157</v>
      </c>
    </row>
    <row r="15" spans="1:11" x14ac:dyDescent="0.25">
      <c r="F15" t="s">
        <v>166</v>
      </c>
    </row>
    <row r="16" spans="1:11" x14ac:dyDescent="0.25">
      <c r="F16" t="s">
        <v>167</v>
      </c>
      <c r="J16" t="s">
        <v>158</v>
      </c>
    </row>
    <row r="17" spans="2:16" x14ac:dyDescent="0.25">
      <c r="F17" t="s">
        <v>168</v>
      </c>
    </row>
    <row r="18" spans="2:16" x14ac:dyDescent="0.25">
      <c r="J18" t="s">
        <v>159</v>
      </c>
      <c r="O18" t="s">
        <v>198</v>
      </c>
    </row>
    <row r="19" spans="2:16" x14ac:dyDescent="0.25">
      <c r="J19" t="s">
        <v>160</v>
      </c>
      <c r="O19" t="s">
        <v>199</v>
      </c>
    </row>
    <row r="20" spans="2:16" x14ac:dyDescent="0.25">
      <c r="O20" t="s">
        <v>201</v>
      </c>
    </row>
    <row r="21" spans="2:16" x14ac:dyDescent="0.25">
      <c r="B21" t="s">
        <v>169</v>
      </c>
      <c r="J21" t="s">
        <v>161</v>
      </c>
      <c r="K21">
        <f xml:space="preserve"> 1500</f>
        <v>1500</v>
      </c>
      <c r="L21">
        <v>4</v>
      </c>
      <c r="M21">
        <f xml:space="preserve"> 6000</f>
        <v>6000</v>
      </c>
    </row>
    <row r="22" spans="2:16" x14ac:dyDescent="0.25">
      <c r="J22" t="s">
        <v>162</v>
      </c>
      <c r="K22">
        <v>500</v>
      </c>
      <c r="L22">
        <v>4</v>
      </c>
      <c r="M22">
        <v>2000</v>
      </c>
      <c r="O22" t="s">
        <v>195</v>
      </c>
    </row>
    <row r="23" spans="2:16" x14ac:dyDescent="0.25">
      <c r="F23">
        <v>15</v>
      </c>
      <c r="O23" t="s">
        <v>196</v>
      </c>
    </row>
    <row r="24" spans="2:16" x14ac:dyDescent="0.25">
      <c r="F24">
        <v>0.75</v>
      </c>
      <c r="O24" t="s">
        <v>197</v>
      </c>
    </row>
    <row r="26" spans="2:16" x14ac:dyDescent="0.25">
      <c r="B26" t="s">
        <v>170</v>
      </c>
      <c r="C26" t="s">
        <v>171</v>
      </c>
      <c r="D26" t="s">
        <v>172</v>
      </c>
      <c r="F26" t="s">
        <v>173</v>
      </c>
      <c r="H26" t="s">
        <v>179</v>
      </c>
      <c r="I26" t="s">
        <v>184</v>
      </c>
      <c r="J26" t="s">
        <v>178</v>
      </c>
      <c r="M26">
        <v>40000</v>
      </c>
    </row>
    <row r="27" spans="2:16" x14ac:dyDescent="0.25">
      <c r="B27" t="s">
        <v>174</v>
      </c>
      <c r="C27">
        <v>0.25</v>
      </c>
      <c r="D27">
        <v>20</v>
      </c>
      <c r="F27">
        <f>(D27/5)*C27</f>
        <v>1</v>
      </c>
      <c r="H27">
        <v>25</v>
      </c>
      <c r="J27">
        <f>$M$26*(F27/100)</f>
        <v>400</v>
      </c>
      <c r="O27">
        <f>$M$26*0.3</f>
        <v>12000</v>
      </c>
      <c r="P27" t="s">
        <v>190</v>
      </c>
    </row>
    <row r="28" spans="2:16" x14ac:dyDescent="0.25">
      <c r="B28" t="s">
        <v>175</v>
      </c>
      <c r="C28">
        <v>0.5</v>
      </c>
      <c r="D28">
        <v>40</v>
      </c>
      <c r="F28">
        <f>(D28/5)*C28</f>
        <v>4</v>
      </c>
      <c r="I28">
        <v>3000</v>
      </c>
      <c r="J28">
        <f>$M$26*(F28/100)</f>
        <v>1600</v>
      </c>
      <c r="O28">
        <f t="shared" ref="O28" si="5">$M$26*0.3</f>
        <v>12000</v>
      </c>
      <c r="P28" t="s">
        <v>193</v>
      </c>
    </row>
    <row r="29" spans="2:16" x14ac:dyDescent="0.25">
      <c r="B29" t="s">
        <v>176</v>
      </c>
      <c r="C29">
        <v>0.25</v>
      </c>
      <c r="D29">
        <v>20</v>
      </c>
      <c r="F29">
        <f>(D29/5)*C29</f>
        <v>1</v>
      </c>
      <c r="I29">
        <v>1500</v>
      </c>
      <c r="J29">
        <f>$M$26*(F29/100)</f>
        <v>400</v>
      </c>
      <c r="O29">
        <f>$M$26*0.4</f>
        <v>16000</v>
      </c>
      <c r="P29" t="s">
        <v>194</v>
      </c>
    </row>
    <row r="30" spans="2:16" x14ac:dyDescent="0.25">
      <c r="B30" t="s">
        <v>177</v>
      </c>
      <c r="C30">
        <v>0.25</v>
      </c>
      <c r="D30">
        <v>30</v>
      </c>
      <c r="F30">
        <f>(D30/5)*C30</f>
        <v>1.5</v>
      </c>
      <c r="H30">
        <v>25</v>
      </c>
      <c r="J30">
        <f>$M$26*(F30/100)</f>
        <v>600</v>
      </c>
    </row>
    <row r="31" spans="2:16" x14ac:dyDescent="0.25">
      <c r="B31" t="s">
        <v>181</v>
      </c>
      <c r="C31">
        <v>0.5</v>
      </c>
      <c r="D31">
        <v>30</v>
      </c>
      <c r="F31">
        <f>(D31/5)*C31</f>
        <v>3</v>
      </c>
      <c r="J31">
        <f>$M$26*(F31/100)</f>
        <v>1200</v>
      </c>
      <c r="O31" t="s">
        <v>182</v>
      </c>
    </row>
    <row r="32" spans="2:16" x14ac:dyDescent="0.25">
      <c r="H32">
        <v>50</v>
      </c>
    </row>
    <row r="33" spans="6:20" x14ac:dyDescent="0.25">
      <c r="O33" t="s">
        <v>183</v>
      </c>
    </row>
    <row r="34" spans="6:20" x14ac:dyDescent="0.25">
      <c r="F34">
        <v>0</v>
      </c>
      <c r="G34" t="s">
        <v>187</v>
      </c>
      <c r="H34" t="s">
        <v>188</v>
      </c>
    </row>
    <row r="35" spans="6:20" x14ac:dyDescent="0.25">
      <c r="F35">
        <v>500</v>
      </c>
      <c r="G35" t="s">
        <v>187</v>
      </c>
      <c r="H35" t="s">
        <v>189</v>
      </c>
      <c r="O35" t="s">
        <v>185</v>
      </c>
    </row>
    <row r="36" spans="6:20" x14ac:dyDescent="0.25">
      <c r="F36">
        <v>1000</v>
      </c>
      <c r="G36" t="s">
        <v>187</v>
      </c>
      <c r="H36" t="s">
        <v>191</v>
      </c>
    </row>
    <row r="37" spans="6:20" x14ac:dyDescent="0.25">
      <c r="F37">
        <v>2000</v>
      </c>
      <c r="G37" t="s">
        <v>187</v>
      </c>
      <c r="H37" t="s">
        <v>192</v>
      </c>
      <c r="O37" t="s">
        <v>186</v>
      </c>
    </row>
    <row r="38" spans="6:20" x14ac:dyDescent="0.25">
      <c r="F38">
        <v>5000</v>
      </c>
      <c r="G38" t="s">
        <v>187</v>
      </c>
      <c r="H38" t="s">
        <v>200</v>
      </c>
    </row>
    <row r="39" spans="6:20" x14ac:dyDescent="0.25">
      <c r="O39" t="s">
        <v>202</v>
      </c>
    </row>
    <row r="40" spans="6:20" x14ac:dyDescent="0.25">
      <c r="F40" t="s">
        <v>206</v>
      </c>
      <c r="O40" t="s">
        <v>203</v>
      </c>
    </row>
    <row r="41" spans="6:20" x14ac:dyDescent="0.25">
      <c r="O41" t="s">
        <v>204</v>
      </c>
    </row>
    <row r="42" spans="6:20" x14ac:dyDescent="0.25">
      <c r="O42" t="s">
        <v>205</v>
      </c>
    </row>
    <row r="44" spans="6:20" x14ac:dyDescent="0.25">
      <c r="O44" t="s">
        <v>207</v>
      </c>
    </row>
    <row r="46" spans="6:20" x14ac:dyDescent="0.25">
      <c r="N46" s="35"/>
      <c r="O46" s="35"/>
      <c r="P46" s="35"/>
      <c r="Q46" s="35"/>
      <c r="R46" s="35"/>
      <c r="S46" s="35"/>
      <c r="T46" s="35"/>
    </row>
    <row r="48" spans="6:20" x14ac:dyDescent="0.25">
      <c r="N48" t="s">
        <v>208</v>
      </c>
    </row>
    <row r="50" spans="14:14" x14ac:dyDescent="0.25">
      <c r="N50" t="s">
        <v>209</v>
      </c>
    </row>
    <row r="52" spans="14:14" x14ac:dyDescent="0.25">
      <c r="N52" t="s">
        <v>210</v>
      </c>
    </row>
    <row r="54" spans="14:14" x14ac:dyDescent="0.25">
      <c r="N54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sales &amp; clients</vt:lpstr>
      <vt:lpstr>features &amp; versions</vt:lpstr>
      <vt:lpstr>3D world building</vt:lpstr>
      <vt:lpstr>core interface</vt:lpstr>
      <vt:lpstr>projections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</dc:creator>
  <cp:lastModifiedBy>Brandon</cp:lastModifiedBy>
  <cp:lastPrinted>2015-05-18T11:31:27Z</cp:lastPrinted>
  <dcterms:created xsi:type="dcterms:W3CDTF">2015-05-16T20:47:07Z</dcterms:created>
  <dcterms:modified xsi:type="dcterms:W3CDTF">2016-12-07T16:57:12Z</dcterms:modified>
</cp:coreProperties>
</file>